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SC-DC-FS01\FolderRedirection\Eric_A\Documents\"/>
    </mc:Choice>
  </mc:AlternateContent>
  <xr:revisionPtr revIDLastSave="0" documentId="13_ncr:1_{83919573-1CE8-46A1-AECE-8D012FF54B5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14400" windowHeight="15600" tabRatio="789" firstSheet="2"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S6" i="5"/>
  <c r="T6" i="5"/>
  <c r="V7" i="5"/>
  <c r="S7" i="5"/>
  <c r="T7" i="5"/>
  <c r="V8" i="5"/>
  <c r="S8" i="5"/>
  <c r="T8" i="5"/>
  <c r="V9" i="5"/>
  <c r="S9" i="5"/>
  <c r="T9" i="5"/>
  <c r="V10" i="5"/>
  <c r="S10" i="5"/>
  <c r="T10" i="5"/>
  <c r="V11" i="5"/>
  <c r="S11" i="5"/>
  <c r="T11" i="5"/>
  <c r="V12" i="5"/>
  <c r="S12" i="5"/>
  <c r="T12" i="5"/>
  <c r="V13" i="5"/>
  <c r="S13" i="5"/>
  <c r="T13" i="5"/>
  <c r="V14" i="5"/>
  <c r="S14" i="5"/>
  <c r="T14" i="5"/>
  <c r="V15" i="5"/>
  <c r="S15" i="5"/>
  <c r="T15" i="5"/>
  <c r="V16" i="5"/>
  <c r="S16" i="5"/>
  <c r="T16" i="5"/>
  <c r="V17" i="5"/>
  <c r="S17" i="5"/>
  <c r="T17" i="5"/>
  <c r="V18" i="5"/>
  <c r="S18" i="5"/>
  <c r="T18" i="5"/>
  <c r="V19" i="5"/>
  <c r="S19" i="5"/>
  <c r="T19" i="5"/>
  <c r="V20" i="5"/>
  <c r="S20" i="5"/>
  <c r="T20" i="5"/>
  <c r="V21" i="5"/>
  <c r="S21" i="5"/>
  <c r="T21" i="5"/>
  <c r="V22" i="5"/>
  <c r="S22" i="5"/>
  <c r="T22" i="5"/>
  <c r="V23" i="5"/>
  <c r="S23" i="5"/>
  <c r="T23" i="5"/>
  <c r="V24" i="5"/>
  <c r="S24" i="5"/>
  <c r="T24" i="5"/>
  <c r="V25" i="5"/>
  <c r="S25" i="5"/>
  <c r="T25" i="5"/>
  <c r="V26" i="5"/>
  <c r="S26" i="5"/>
  <c r="T26" i="5"/>
  <c r="V27" i="5"/>
  <c r="S27" i="5"/>
  <c r="T27" i="5"/>
  <c r="V28" i="5"/>
  <c r="S28"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X5"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19" i="5"/>
  <c r="AB27" i="5"/>
  <c r="X29" i="5"/>
  <c r="X24"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<sst xmlns="http://schemas.openxmlformats.org/spreadsheetml/2006/main" count="22529" uniqueCount="15864">
  <si>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</si>
  <si>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</si>
  <si>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</si>
  <si>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</si>
  <si>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</si>
  <si>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</si>
  <si>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</si>
  <si>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</si>
  <si>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</si>
  <si>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</si>
  <si>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</si>
  <si>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</si>
  <si>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</si>
  <si>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</si>
  <si>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</si>
  <si>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</si>
  <si>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</si>
  <si>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</si>
  <si>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</si>
  <si>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</si>
  <si>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</si>
  <si>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</si>
  <si>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</si>
  <si>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</si>
  <si>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</si>
  <si>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</si>
  <si>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</si>
  <si>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</si>
  <si>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</si>
  <si>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</si>
  <si>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</si>
  <si>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</si>
  <si>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</si>
  <si>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</si>
  <si>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</si>
  <si>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</si>
  <si>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</si>
  <si>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</si>
  <si>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</si>
  <si>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</si>
  <si>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</si>
  <si>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</si>
  <si>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</si>
  <si>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</si>
  <si>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</si>
  <si>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</si>
  <si>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</si>
  <si>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</si>
  <si>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</si>
  <si>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</si>
  <si>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</si>
  <si>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</si>
  <si>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</si>
  <si>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</si>
  <si>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</si>
  <si>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</si>
  <si>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</si>
  <si>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</si>
  <si>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</si>
  <si>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</si>
  <si>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</si>
  <si>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</si>
  <si>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</si>
  <si>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</si>
  <si>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</si>
  <si>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</si>
  <si>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</si>
  <si>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</si>
  <si>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</si>
  <si>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</si>
  <si>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</si>
  <si>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</si>
  <si>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</si>
  <si>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</si>
  <si>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</si>
  <si>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</si>
  <si>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</si>
  <si>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</si>
  <si>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</si>
  <si>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</si>
  <si>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</si>
  <si>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</si>
  <si>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</si>
  <si>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</si>
  <si>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</si>
  <si>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</si>
  <si>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</si>
  <si>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</si>
  <si>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</si>
  <si>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</si>
  <si>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</si>
  <si>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</si>
  <si>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</si>
  <si>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</si>
  <si>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</si>
  <si>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</si>
  <si>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</si>
  <si>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</si>
  <si>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</si>
  <si>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</si>
  <si>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</si>
  <si>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</si>
  <si>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</si>
  <si>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</si>
  <si>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</si>
  <si>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</si>
  <si>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</si>
  <si>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</si>
  <si>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</si>
  <si>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</si>
  <si>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</si>
  <si>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</si>
  <si>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</si>
  <si>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</si>
  <si>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</si>
  <si>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</si>
  <si>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</si>
  <si>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</si>
  <si>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</si>
  <si>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</si>
  <si>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</si>
  <si>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</si>
  <si>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</si>
  <si>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</si>
  <si>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</si>
  <si>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</si>
  <si>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</si>
  <si>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</si>
  <si>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</si>
  <si>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</si>
  <si>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</si>
  <si>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</si>
  <si>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</si>
  <si>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</si>
  <si>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</si>
  <si>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</si>
  <si>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</si>
  <si>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</si>
  <si>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</si>
  <si>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</si>
  <si>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</si>
  <si>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</si>
  <si>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</si>
  <si>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</si>
  <si>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</si>
  <si>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</si>
  <si>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</si>
  <si>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</si>
  <si>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</si>
  <si>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</si>
  <si>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</si>
  <si>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</si>
  <si>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</si>
  <si>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</si>
  <si>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</si>
  <si>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</si>
  <si>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</si>
  <si>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</si>
  <si>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</si>
  <si>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</si>
  <si>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</si>
  <si>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</si>
  <si>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</si>
  <si>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</si>
  <si>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</si>
  <si>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</si>
  <si>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</si>
  <si>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</si>
  <si>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</si>
  <si>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</si>
  <si>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</si>
  <si>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</si>
  <si>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</si>
  <si>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</si>
  <si>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</si>
  <si>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</si>
  <si>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</si>
  <si>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</si>
  <si>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</si>
  <si>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</si>
  <si>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</si>
  <si>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</si>
  <si>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</si>
  <si>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</si>
  <si>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</si>
  <si>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</si>
  <si>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</si>
  <si>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</si>
  <si>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</si>
  <si>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</si>
  <si>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</si>
  <si>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</si>
  <si>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</si>
  <si>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</si>
  <si>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</si>
  <si>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</si>
  <si>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</si>
  <si>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</si>
  <si>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</si>
  <si>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</si>
  <si>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</si>
  <si>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</si>
  <si>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</si>
  <si>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</si>
  <si>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</si>
  <si>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</si>
  <si>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</si>
  <si>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</si>
  <si>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</si>
  <si>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</si>
  <si>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</si>
  <si>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</si>
  <si>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</si>
  <si>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</si>
  <si>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</si>
  <si>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</si>
  <si>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</si>
  <si>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</si>
  <si>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</si>
  <si>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</si>
  <si>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</si>
  <si>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</si>
  <si>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</si>
  <si>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</si>
  <si>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</si>
  <si>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</si>
  <si>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</si>
  <si>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</si>
  <si>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</si>
  <si>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</si>
  <si>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</si>
  <si>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</si>
  <si>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</si>
  <si>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</si>
  <si>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</si>
  <si>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</si>
  <si>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</si>
  <si>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</si>
  <si>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</si>
  <si>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</si>
  <si>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</si>
  <si>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</si>
  <si>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</si>
  <si>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</si>
  <si>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</si>
  <si>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</si>
  <si>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</si>
  <si>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</si>
  <si>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</si>
  <si>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</si>
  <si>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</si>
  <si>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</si>
  <si>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</si>
  <si>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</si>
  <si>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</si>
  <si>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</si>
  <si>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</si>
  <si>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</si>
  <si>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</si>
  <si>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</si>
  <si>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</si>
  <si>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</si>
  <si>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</si>
  <si>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</si>
  <si>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</si>
  <si>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</si>
  <si>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</si>
  <si>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</si>
  <si>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</si>
  <si>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</si>
  <si>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</si>
  <si>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</si>
  <si>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</si>
  <si>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</si>
  <si>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</si>
  <si>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</si>
  <si>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</si>
  <si>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</si>
  <si>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</si>
  <si>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</si>
  <si>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</si>
  <si>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</si>
  <si>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</si>
  <si>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</si>
  <si>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</si>
  <si>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</si>
  <si>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</si>
  <si>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</si>
  <si>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</si>
  <si>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</si>
  <si>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</si>
  <si>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</si>
  <si>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</si>
  <si>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</si>
  <si>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</si>
  <si>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</si>
  <si>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</si>
  <si>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</si>
  <si>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</si>
  <si>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</si>
  <si>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</si>
  <si>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</si>
  <si>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</si>
  <si>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</si>
  <si>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</si>
  <si>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</si>
  <si>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</si>
  <si>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</si>
  <si>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</si>
  <si>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</si>
  <si>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</si>
  <si>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</si>
  <si>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</si>
  <si>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</si>
  <si>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</si>
  <si>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</si>
  <si>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</si>
  <si>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</si>
  <si>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</si>
  <si>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</si>
  <si>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</si>
  <si>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</si>
  <si>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</si>
  <si>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</si>
  <si>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</si>
  <si>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</si>
  <si>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</si>
  <si>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</si>
  <si>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</si>
  <si>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</si>
  <si>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</si>
  <si>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</si>
  <si>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</si>
  <si>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</si>
  <si>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</si>
  <si>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</si>
  <si>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</si>
  <si>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</si>
  <si>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</si>
  <si>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</si>
  <si>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</si>
  <si>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</si>
  <si>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</si>
  <si>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</si>
  <si>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</si>
  <si>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</si>
  <si>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</si>
  <si>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</si>
  <si>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</si>
  <si>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</si>
  <si>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</si>
  <si>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</si>
  <si>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</si>
  <si>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</si>
  <si>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</si>
  <si>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</si>
  <si>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</si>
  <si>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</si>
  <si>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</si>
  <si>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</si>
  <si>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</si>
  <si>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</si>
  <si>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</si>
  <si>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</si>
  <si>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</si>
  <si>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</si>
  <si>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</si>
  <si>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</si>
  <si>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</si>
  <si>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</si>
  <si>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</si>
  <si>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</si>
  <si>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</si>
  <si>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</si>
  <si>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</si>
  <si>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</si>
  <si>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</si>
  <si>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</si>
  <si>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</si>
  <si>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</si>
  <si>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</si>
  <si>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</si>
  <si>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</si>
  <si>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</si>
  <si>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</si>
  <si>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</si>
  <si>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</si>
  <si>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</si>
  <si>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</si>
  <si>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</si>
  <si>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</si>
  <si>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</si>
  <si>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</si>
  <si>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</si>
  <si>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</si>
  <si>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</si>
  <si>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</si>
  <si>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</si>
  <si>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</si>
  <si>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</si>
  <si>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</si>
  <si>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</si>
  <si>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</si>
  <si>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</si>
  <si>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</si>
  <si>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</si>
  <si>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</si>
  <si>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</si>
  <si>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</si>
  <si>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</si>
  <si>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</si>
  <si>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</si>
  <si>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</si>
  <si>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</si>
  <si>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</si>
  <si>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</si>
  <si>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</si>
  <si>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</si>
  <si>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</si>
  <si>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</si>
  <si>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</si>
  <si>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</si>
  <si>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</si>
  <si>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</si>
  <si>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</si>
  <si>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</si>
  <si>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</si>
  <si>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</si>
  <si>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</si>
  <si>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</si>
  <si>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</si>
  <si>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</si>
  <si>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</si>
  <si>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</si>
  <si>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</si>
  <si>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</si>
  <si>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</si>
  <si>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</si>
  <si>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</si>
  <si>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</si>
  <si>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</si>
  <si>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</si>
  <si>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</si>
  <si>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</si>
  <si>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</si>
  <si>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</si>
  <si>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</si>
  <si>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</si>
  <si>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</si>
  <si>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</si>
  <si>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</si>
  <si>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</si>
  <si>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</si>
  <si>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</si>
  <si>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</si>
  <si>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</si>
  <si>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</si>
  <si>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</si>
  <si>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</si>
  <si>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</si>
  <si>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</si>
  <si>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</si>
  <si>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</si>
  <si>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</si>
  <si>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</si>
  <si>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</si>
  <si>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</si>
  <si>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</si>
  <si>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</si>
  <si>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</si>
  <si>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</si>
  <si>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</si>
  <si>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</si>
  <si>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</si>
  <si>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</si>
  <si>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</si>
  <si>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</si>
  <si>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</si>
  <si>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</si>
  <si>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</si>
  <si>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</si>
  <si>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</si>
  <si>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</si>
  <si>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</si>
  <si>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</si>
  <si>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</si>
  <si>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</si>
  <si>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</si>
  <si>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</si>
  <si>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</si>
  <si>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</si>
  <si>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</si>
  <si>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</si>
  <si>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</si>
  <si>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</si>
  <si>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</si>
  <si>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</si>
  <si>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</si>
  <si>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</si>
  <si>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</si>
  <si>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</si>
  <si>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</si>
  <si>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</si>
  <si>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</si>
  <si>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</si>
  <si>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</si>
  <si>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</si>
  <si>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</si>
  <si>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</si>
  <si>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</si>
  <si>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</si>
  <si>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</si>
  <si>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</si>
  <si>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</si>
  <si>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</si>
  <si>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</si>
  <si>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</si>
  <si>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</si>
  <si>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</si>
  <si>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</si>
  <si>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</si>
  <si>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</si>
  <si>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</si>
  <si>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</si>
  <si>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</si>
  <si>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</si>
  <si>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</si>
  <si>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</si>
  <si>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</si>
  <si>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</si>
  <si>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</si>
  <si>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</si>
  <si>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</si>
  <si>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</si>
  <si>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</si>
  <si>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</si>
  <si>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</si>
  <si>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</si>
  <si>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</si>
  <si>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</si>
  <si>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</si>
  <si>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</si>
  <si>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</si>
  <si>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</si>
  <si>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</si>
  <si>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</si>
  <si>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</si>
  <si>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</si>
  <si>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</si>
  <si>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</si>
  <si>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</si>
  <si>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</si>
  <si>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</si>
  <si>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</si>
  <si>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</si>
  <si>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</si>
  <si>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</si>
  <si>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</si>
  <si>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</si>
  <si>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</si>
  <si>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</si>
  <si>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</si>
  <si>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</si>
  <si>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</si>
  <si>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</si>
  <si>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</si>
  <si>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</si>
  <si>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</si>
  <si>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</si>
  <si>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</si>
  <si>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</si>
  <si>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</si>
  <si>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</si>
  <si>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</si>
  <si>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</si>
  <si>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</si>
  <si>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</si>
  <si>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</si>
  <si>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</si>
  <si>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</si>
  <si>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</si>
  <si>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</si>
  <si>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</si>
  <si>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</si>
  <si>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</si>
  <si>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</si>
  <si>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</si>
  <si>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</si>
  <si>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</si>
  <si>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</si>
  <si>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</si>
  <si>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</si>
  <si>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</si>
  <si>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</si>
  <si>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</si>
  <si>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</si>
  <si>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</si>
  <si>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</si>
  <si>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</si>
  <si>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</si>
  <si>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</si>
  <si>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</si>
  <si>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</si>
  <si>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</si>
  <si>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</si>
  <si>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</si>
  <si>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</si>
  <si>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</si>
  <si>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</si>
  <si>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</si>
  <si>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</si>
  <si>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</si>
  <si>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</si>
  <si>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</si>
  <si>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</si>
  <si>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</si>
  <si>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</si>
  <si>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</si>
  <si>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</si>
  <si>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</si>
  <si>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</si>
  <si>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</si>
  <si>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</si>
  <si>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</si>
  <si>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</si>
  <si>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</si>
  <si>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</si>
  <si>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</si>
  <si>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</si>
  <si>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</si>
  <si>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</si>
  <si>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</si>
  <si>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</si>
  <si>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</si>
  <si>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</si>
  <si>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</si>
  <si>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</si>
  <si>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</si>
  <si>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</si>
  <si>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</si>
  <si>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</si>
  <si>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</si>
  <si>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</si>
  <si>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</si>
  <si>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</si>
  <si>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</si>
  <si>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</si>
  <si>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</si>
  <si>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</si>
  <si>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</si>
  <si>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</si>
  <si>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</si>
  <si>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</si>
  <si>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</si>
  <si>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</si>
  <si>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</si>
  <si>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</si>
  <si>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</si>
  <si>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</si>
  <si>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</si>
  <si>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</si>
  <si>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</si>
  <si>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</si>
  <si>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</si>
  <si>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</si>
  <si>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</si>
  <si>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</si>
  <si>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</si>
  <si>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</si>
  <si>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</si>
  <si>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</si>
  <si>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</si>
  <si>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</si>
  <si>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</si>
  <si>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</si>
  <si>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</si>
  <si>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</si>
  <si>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</si>
  <si>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</si>
  <si>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</si>
  <si>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</si>
  <si>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</si>
  <si>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</si>
  <si>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</si>
  <si>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</si>
  <si>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</si>
  <si>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</si>
  <si>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</si>
  <si>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</si>
  <si>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</si>
  <si>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</si>
  <si>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</si>
  <si>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</si>
  <si>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</si>
  <si>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</si>
  <si>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</si>
  <si>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</si>
  <si>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</si>
  <si>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</si>
  <si>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</si>
  <si>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</si>
  <si>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</si>
  <si>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</si>
  <si>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</si>
  <si>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</si>
  <si>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</si>
  <si>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</si>
  <si>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</si>
  <si>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</si>
  <si>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</si>
  <si>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</si>
  <si>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</si>
  <si>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</si>
  <si>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</si>
  <si>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</si>
  <si>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</si>
  <si>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</si>
  <si>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</si>
  <si>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</si>
  <si>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</si>
  <si>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</si>
  <si>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</si>
  <si>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</si>
  <si>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</si>
  <si>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</si>
  <si>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</si>
  <si>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</si>
  <si>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</si>
  <si>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</si>
  <si>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</si>
  <si>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</si>
  <si>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</si>
  <si>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</si>
  <si>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</si>
  <si>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</si>
  <si>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</si>
  <si>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</si>
  <si>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</si>
  <si>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</si>
  <si>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</si>
  <si>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</si>
  <si>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</si>
  <si>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</si>
  <si>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</si>
  <si>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</si>
  <si>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</si>
  <si>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</si>
  <si>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</si>
  <si>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</si>
  <si>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</si>
  <si>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</si>
  <si>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</si>
  <si>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</si>
  <si>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</si>
  <si>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</si>
  <si>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</si>
  <si>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</si>
  <si>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</si>
  <si>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</si>
  <si>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</si>
  <si>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</si>
  <si>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</si>
  <si>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</si>
  <si>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</si>
  <si>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</si>
  <si>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</si>
  <si>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</si>
  <si>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</si>
  <si>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</si>
  <si>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</si>
  <si>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</si>
  <si>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</si>
  <si>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</si>
  <si>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</si>
  <si>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</si>
  <si>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</si>
  <si>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</si>
  <si>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</si>
  <si>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</si>
  <si>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</si>
  <si>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</si>
  <si>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</si>
  <si>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</si>
  <si>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</si>
  <si>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</si>
  <si>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</si>
  <si>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</si>
  <si>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</si>
  <si>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</si>
  <si>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</si>
  <si>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</si>
  <si>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</si>
  <si>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</si>
  <si>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</si>
  <si>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</si>
  <si>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</si>
  <si>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</si>
  <si>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</si>
  <si>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</si>
  <si>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</si>
  <si>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</si>
  <si>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</si>
  <si>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</si>
  <si>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</si>
  <si>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</si>
  <si>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</si>
  <si>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</si>
  <si>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</si>
  <si>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</si>
  <si>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</si>
  <si>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</si>
  <si>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</si>
  <si>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</si>
  <si>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</si>
  <si>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</si>
  <si>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</si>
  <si>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</si>
  <si>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</si>
  <si>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</si>
  <si>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</si>
  <si>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</si>
  <si>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</si>
  <si>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</si>
  <si>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</si>
  <si>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</si>
  <si>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</si>
  <si>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</si>
  <si>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</si>
  <si>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</si>
  <si>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</si>
  <si>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</si>
  <si>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</si>
  <si>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</si>
  <si>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</si>
  <si>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</si>
  <si>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</si>
  <si>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</si>
  <si>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</si>
  <si>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</si>
  <si>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</si>
  <si>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</si>
  <si>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</si>
  <si>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</si>
  <si>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</si>
  <si>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</si>
  <si>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</si>
  <si>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</si>
  <si>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</si>
  <si>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</si>
  <si>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</si>
  <si>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</si>
  <si>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</si>
  <si>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</si>
  <si>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</si>
  <si>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</si>
  <si>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</si>
  <si>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</si>
  <si>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</si>
  <si>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</si>
  <si>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</si>
  <si>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</si>
  <si>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</si>
  <si>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</si>
  <si>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</si>
  <si>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</si>
  <si>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</si>
  <si>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</si>
  <si>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</si>
  <si>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</si>
  <si>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</si>
  <si>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</si>
  <si>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</si>
  <si>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</si>
  <si>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</si>
  <si>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</si>
  <si>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</si>
  <si>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</si>
  <si>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</si>
  <si>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</si>
  <si>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</si>
  <si>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</si>
  <si>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</si>
  <si>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</si>
  <si>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</si>
  <si>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</si>
  <si>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</si>
  <si>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</si>
  <si>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</si>
  <si>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</si>
  <si>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</si>
  <si>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</si>
  <si>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</si>
  <si>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</si>
  <si>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</si>
  <si>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</si>
  <si>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</si>
  <si>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</si>
  <si>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</si>
  <si>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</si>
  <si>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</si>
  <si>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</si>
  <si>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</si>
  <si>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</si>
  <si>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</si>
  <si>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</si>
  <si>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</si>
  <si>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</si>
  <si>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</si>
  <si>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</si>
  <si>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</si>
  <si>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</si>
  <si>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</si>
  <si>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</si>
  <si>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</si>
  <si>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</si>
  <si>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</si>
  <si>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</si>
  <si>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</si>
  <si>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</si>
  <si>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</si>
  <si>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</si>
  <si>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</si>
  <si>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</si>
  <si>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</si>
  <si>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</si>
  <si>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</si>
  <si>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</si>
  <si>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</si>
  <si>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</si>
  <si>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</si>
  <si>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</si>
  <si>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</si>
  <si>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</si>
  <si>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</si>
  <si>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</si>
  <si>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</si>
  <si>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</si>
  <si>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</si>
  <si>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</si>
  <si>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</si>
  <si>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</si>
  <si>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</si>
  <si>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</si>
  <si>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</si>
  <si>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</si>
  <si>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</si>
  <si>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</si>
  <si>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</si>
  <si>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</si>
  <si>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</si>
  <si>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</si>
  <si>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</si>
  <si>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</si>
  <si>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</si>
  <si>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</si>
  <si>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</si>
  <si>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</si>
  <si>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</si>
  <si>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</si>
  <si>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</si>
  <si>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</si>
  <si>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</si>
  <si>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</si>
  <si>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</si>
  <si>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</si>
  <si>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</si>
  <si>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</si>
  <si>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</si>
  <si>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</si>
  <si>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</si>
  <si>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</si>
  <si>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</si>
  <si>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</si>
  <si>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</si>
  <si>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</si>
  <si>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</si>
  <si>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</si>
  <si>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</si>
  <si>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</si>
  <si>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</si>
  <si>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</si>
  <si>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</si>
  <si>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</si>
  <si>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</si>
  <si>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</si>
  <si>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</si>
  <si>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</si>
  <si>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</si>
  <si>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</si>
  <si>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</si>
  <si>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</si>
  <si>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</si>
  <si>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</si>
  <si>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</si>
  <si>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</si>
  <si>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</si>
  <si>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</si>
  <si>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</si>
  <si>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</si>
  <si>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</si>
  <si>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</si>
  <si>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</si>
  <si>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</si>
  <si>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</si>
  <si>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</si>
  <si>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</si>
  <si>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</si>
  <si>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</si>
  <si>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</si>
  <si>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</si>
  <si>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</si>
  <si>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</si>
  <si>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</si>
  <si>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</si>
  <si>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</si>
  <si>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</si>
  <si>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</si>
  <si>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</si>
  <si>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</si>
  <si>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</si>
  <si>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</si>
  <si>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</si>
  <si>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</si>
  <si>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</si>
  <si>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</si>
  <si>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</si>
  <si>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</si>
  <si>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</si>
  <si>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</si>
  <si>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</si>
  <si>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</si>
  <si>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</si>
  <si>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</si>
  <si>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</si>
  <si>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</si>
  <si>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</si>
  <si>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</si>
  <si>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</si>
  <si>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</si>
  <si>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</si>
  <si>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</si>
  <si>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</si>
  <si>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</si>
  <si>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</si>
  <si>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</si>
  <si>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</si>
  <si>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</si>
  <si>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</si>
  <si>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</si>
  <si>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</si>
  <si>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</si>
  <si>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</si>
  <si>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</si>
  <si>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</si>
  <si>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</si>
  <si>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</si>
  <si>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</si>
  <si>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</si>
  <si>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</si>
  <si>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</si>
  <si>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</si>
  <si>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</si>
  <si>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</si>
  <si>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</si>
  <si>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</si>
  <si>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</si>
  <si>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</si>
  <si>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</si>
  <si>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</si>
  <si>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</si>
  <si>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</si>
  <si>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</si>
  <si>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</si>
  <si>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</si>
  <si>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</si>
  <si>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</si>
  <si>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</si>
  <si>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</si>
  <si>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</si>
  <si>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</si>
  <si>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</si>
  <si>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</si>
  <si>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</si>
  <si>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</si>
  <si>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</si>
  <si>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</si>
  <si>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</si>
  <si>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</si>
  <si>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</si>
  <si>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</si>
  <si>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</si>
  <si>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</si>
  <si>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</si>
  <si>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</si>
  <si>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</si>
  <si>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</si>
  <si>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</si>
  <si>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</si>
  <si>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</si>
  <si>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</si>
  <si>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</si>
  <si>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</si>
  <si>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</si>
  <si>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</si>
  <si>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</si>
  <si>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</si>
  <si>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</si>
  <si>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</si>
  <si>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</si>
  <si>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</si>
  <si>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</si>
  <si>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</si>
  <si>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</si>
  <si>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</si>
  <si>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</si>
  <si>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</si>
  <si>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</si>
  <si>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</si>
  <si>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</si>
  <si>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</si>
  <si>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</si>
  <si>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</si>
  <si>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</si>
  <si>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</si>
  <si>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</si>
  <si>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</si>
  <si>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</si>
  <si>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</si>
  <si>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</si>
  <si>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</si>
  <si>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</si>
  <si>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</si>
  <si>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</si>
  <si>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</si>
  <si>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</si>
  <si>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</si>
  <si>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</si>
  <si>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</si>
  <si>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</si>
  <si>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</si>
  <si>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</si>
  <si>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</si>
  <si>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</si>
  <si>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</si>
  <si>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</si>
  <si>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</si>
  <si>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</si>
  <si>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</si>
  <si>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</si>
  <si>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</si>
  <si>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</si>
  <si>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</si>
  <si>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</si>
  <si>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</si>
  <si>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</si>
  <si>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</si>
  <si>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</si>
  <si>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</si>
  <si>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</si>
  <si>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</si>
  <si>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</si>
  <si>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</si>
  <si>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</si>
  <si>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</si>
  <si>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</si>
  <si>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</si>
  <si>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</si>
  <si>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</si>
  <si>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</si>
  <si>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</si>
  <si>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</si>
  <si>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</si>
  <si>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</si>
  <si>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</si>
  <si>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</si>
  <si>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</si>
  <si>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</si>
  <si>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</si>
  <si>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</si>
  <si>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</si>
  <si>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</si>
  <si>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</si>
  <si>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</si>
  <si>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</si>
  <si>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</si>
  <si>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</si>
  <si>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</si>
  <si>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</si>
  <si>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</si>
  <si>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</si>
  <si>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</si>
  <si>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</si>
  <si>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</si>
  <si>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</si>
  <si>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</si>
  <si>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</si>
  <si>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</si>
  <si>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</si>
  <si>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</si>
  <si>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</si>
  <si>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</si>
  <si>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</si>
  <si>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</si>
  <si>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</si>
  <si>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</si>
  <si>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</si>
  <si>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</si>
  <si>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</si>
  <si>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</si>
  <si>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</si>
  <si>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</si>
  <si>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</si>
  <si>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</si>
  <si>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</si>
  <si>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</si>
  <si>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</si>
  <si>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</si>
  <si>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</si>
  <si>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</si>
  <si>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</si>
  <si>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</si>
  <si>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</si>
  <si>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</si>
  <si>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</si>
  <si>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</si>
  <si>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</si>
  <si>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</si>
  <si>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</si>
  <si>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</si>
  <si>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</si>
  <si>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</si>
  <si>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</si>
  <si>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</si>
  <si>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</si>
  <si>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</si>
  <si>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</si>
  <si>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</si>
  <si>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</si>
  <si>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</si>
  <si>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</si>
  <si>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</si>
  <si>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</si>
  <si>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</si>
  <si>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</si>
  <si>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</si>
  <si>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</si>
  <si>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</si>
  <si>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</si>
  <si>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</si>
  <si>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</si>
  <si>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</si>
  <si>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</si>
  <si>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</si>
  <si>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</si>
  <si>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</si>
  <si>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</si>
  <si>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</si>
  <si>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</si>
  <si>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</si>
  <si>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</si>
  <si>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</si>
  <si>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</si>
  <si>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</si>
  <si>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</si>
  <si>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</si>
  <si>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</si>
  <si>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</si>
  <si>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</si>
  <si>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</si>
  <si>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</si>
  <si>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</si>
  <si>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</si>
  <si>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</si>
  <si>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</si>
  <si>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</si>
  <si>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</si>
  <si>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</si>
  <si>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</si>
  <si>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</si>
  <si>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</si>
  <si>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</si>
  <si>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</si>
  <si>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</si>
  <si>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</si>
  <si>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</si>
  <si>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</si>
  <si>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</si>
  <si>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</si>
  <si>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</si>
  <si>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</si>
  <si>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</si>
  <si>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</si>
  <si>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</si>
  <si>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</si>
  <si>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</si>
  <si>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</si>
  <si>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</si>
  <si>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</si>
  <si>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</si>
  <si>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</si>
  <si>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</si>
  <si>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</si>
  <si>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</si>
  <si>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</si>
  <si>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</si>
  <si>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</si>
  <si>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</si>
  <si>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</si>
  <si>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</si>
  <si>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</si>
  <si>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</si>
  <si>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</si>
  <si>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</si>
  <si>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</si>
  <si>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</si>
  <si>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</si>
  <si>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</si>
  <si>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</si>
  <si>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</si>
  <si>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</si>
  <si>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</si>
  <si>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</si>
  <si>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</si>
  <si>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</si>
  <si>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</si>
  <si>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</si>
  <si>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</si>
  <si>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</si>
  <si>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</si>
  <si>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</si>
  <si>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</si>
  <si>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</si>
  <si>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</si>
  <si>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</si>
  <si>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</si>
  <si>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</si>
  <si>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</si>
  <si>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</si>
  <si>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</si>
  <si>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</si>
  <si>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</si>
  <si>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</si>
  <si>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</si>
  <si>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</si>
  <si>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</si>
  <si>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</si>
  <si>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</si>
  <si>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</si>
  <si>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</si>
  <si>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</si>
  <si>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</si>
  <si>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</si>
  <si>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</si>
  <si>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</si>
  <si>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</si>
  <si>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</si>
  <si>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</si>
  <si>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</si>
  <si>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</si>
  <si>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</si>
  <si>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</si>
  <si>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</si>
  <si>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</si>
  <si>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</si>
  <si>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</si>
  <si>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</si>
  <si>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</si>
  <si>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</si>
  <si>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</si>
  <si>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</si>
  <si>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</si>
  <si>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</si>
  <si>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</si>
  <si>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</si>
  <si>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</si>
  <si>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</si>
  <si>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</si>
  <si>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</si>
  <si>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</si>
  <si>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</si>
  <si>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</si>
  <si>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</si>
  <si>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</si>
  <si>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</si>
  <si>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</si>
  <si>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</si>
  <si>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</si>
  <si>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</si>
  <si>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</si>
  <si>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</si>
  <si>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</si>
  <si>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</si>
  <si>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</si>
  <si>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</si>
  <si>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</si>
  <si>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</si>
  <si>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</si>
  <si>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</si>
  <si>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</si>
  <si>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</si>
  <si>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</si>
  <si>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</si>
  <si>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</si>
  <si>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</si>
  <si>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</si>
  <si>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</si>
  <si>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</si>
  <si>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</si>
  <si>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</si>
  <si>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</si>
  <si>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</si>
  <si>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</si>
  <si>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</si>
  <si>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</si>
  <si>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</si>
  <si>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</si>
  <si>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</si>
  <si>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</si>
  <si>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</si>
  <si>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</si>
  <si>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</si>
  <si>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</si>
  <si>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</si>
  <si>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</si>
  <si>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</si>
  <si>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</si>
  <si>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</si>
  <si>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</si>
  <si>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</si>
  <si>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</si>
  <si>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</si>
  <si>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</si>
  <si>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</si>
  <si>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</si>
  <si>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</si>
  <si>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</si>
  <si>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</si>
  <si>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</si>
  <si>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</si>
  <si>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</si>
  <si>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</si>
  <si>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</si>
  <si>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</si>
  <si>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</si>
  <si>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</si>
  <si>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</si>
  <si>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</si>
  <si>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</si>
  <si>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</si>
  <si>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</si>
  <si>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</si>
  <si>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</si>
  <si>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</si>
  <si>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</si>
  <si>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</si>
  <si>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</si>
  <si>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</si>
  <si>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</si>
  <si>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</si>
  <si>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</si>
  <si>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</si>
  <si>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</si>
  <si>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</si>
  <si>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</si>
  <si>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</si>
  <si>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</si>
  <si>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</si>
  <si>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</si>
  <si>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</si>
  <si>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</si>
  <si>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</si>
  <si>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</si>
  <si>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</si>
  <si>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</si>
  <si>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</si>
  <si>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</si>
  <si>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</si>
  <si>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</si>
  <si>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</si>
  <si>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</si>
  <si>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</si>
  <si>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</si>
  <si>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</si>
  <si>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</si>
  <si>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</si>
  <si>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</si>
  <si>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</si>
  <si>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</si>
  <si>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</si>
  <si>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</si>
  <si>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</si>
  <si>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</si>
  <si>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</si>
  <si>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</si>
  <si>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</si>
  <si>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</si>
  <si>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</si>
  <si>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</si>
  <si>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</si>
  <si>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</si>
  <si>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</si>
  <si>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</si>
  <si>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</si>
  <si>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</si>
  <si>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</si>
  <si>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</si>
  <si>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</si>
  <si>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</si>
  <si>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</si>
  <si>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</si>
  <si>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</si>
  <si>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</si>
  <si>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</si>
  <si>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</si>
  <si>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</si>
  <si>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</si>
  <si>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</si>
  <si>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</si>
  <si>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</si>
  <si>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</si>
  <si>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</si>
  <si>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</si>
  <si>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</si>
  <si>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</si>
  <si>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</si>
  <si>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</si>
  <si>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</si>
  <si>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</si>
  <si>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</si>
  <si>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</si>
  <si>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</si>
  <si>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</si>
  <si>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</si>
  <si>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</si>
  <si>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</si>
  <si>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</si>
  <si>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</si>
  <si>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</si>
  <si>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</si>
  <si>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</si>
  <si>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</si>
  <si>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</si>
  <si>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</si>
  <si>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</si>
  <si>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</si>
  <si>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</si>
  <si>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</si>
  <si>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</si>
  <si>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</si>
  <si>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</si>
  <si>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</si>
  <si>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</si>
  <si>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</si>
  <si>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</si>
  <si>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</si>
  <si>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</si>
  <si>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</si>
  <si>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</si>
  <si>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</si>
  <si>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</si>
  <si>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</si>
  <si>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</si>
  <si>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</si>
  <si>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</si>
  <si>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</si>
  <si>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</si>
  <si>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</si>
  <si>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</si>
  <si>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</si>
  <si>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</si>
  <si>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</si>
  <si>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</si>
  <si>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</si>
  <si>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</si>
  <si>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</si>
  <si>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</si>
  <si>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</si>
  <si>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</si>
  <si>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</si>
  <si>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</si>
  <si>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</si>
  <si>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</si>
  <si>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</si>
  <si>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</si>
  <si>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</si>
  <si>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</si>
  <si>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</si>
  <si>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</si>
  <si>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</si>
  <si>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</si>
  <si>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</si>
  <si>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</si>
  <si>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</si>
  <si>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</si>
  <si>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</si>
  <si>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</si>
  <si>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</si>
  <si>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</si>
  <si>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</si>
  <si>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</si>
  <si>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</si>
  <si>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</si>
  <si>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</si>
  <si>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</si>
  <si>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</si>
  <si>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</si>
  <si>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</si>
  <si>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</si>
  <si>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</si>
  <si>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</si>
  <si>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</si>
  <si>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</si>
  <si>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</si>
  <si>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</si>
  <si>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</si>
  <si>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</si>
  <si>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</si>
  <si>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</si>
  <si>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</si>
  <si>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</si>
  <si>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</si>
  <si>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</si>
  <si>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</si>
  <si>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</si>
  <si>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</si>
  <si>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</si>
  <si>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</si>
  <si>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</si>
  <si>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</si>
  <si>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</si>
  <si>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</si>
  <si>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</si>
  <si>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</si>
  <si>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</si>
  <si>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</si>
  <si>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</si>
  <si>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</si>
  <si>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</si>
  <si>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</si>
  <si>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</si>
  <si>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</si>
  <si>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</si>
  <si>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</si>
  <si>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</si>
  <si>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</si>
  <si>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</si>
  <si>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</si>
  <si>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</si>
  <si>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</si>
  <si>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</si>
  <si>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</si>
  <si>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</si>
  <si>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</si>
  <si>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</si>
  <si>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</si>
  <si>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</si>
  <si>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</si>
  <si>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</si>
  <si>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</si>
  <si>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</si>
  <si>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</si>
  <si>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</si>
  <si>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</si>
  <si>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</si>
  <si>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</si>
  <si>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</si>
  <si>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</si>
  <si>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</si>
  <si>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</si>
  <si>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</si>
  <si>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</si>
  <si>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</si>
  <si>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</si>
  <si>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</si>
  <si>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</si>
  <si>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</si>
  <si>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</si>
  <si>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</si>
  <si>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</si>
  <si>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</si>
  <si>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</si>
  <si>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</si>
  <si>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</si>
  <si>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</si>
  <si>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</si>
  <si>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</si>
  <si>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</si>
  <si>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</si>
  <si>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</si>
  <si>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</si>
  <si>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</si>
  <si>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</si>
  <si>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</si>
  <si>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</si>
  <si>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</si>
  <si>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</si>
  <si>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</si>
  <si>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</si>
  <si>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</si>
  <si>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</si>
  <si>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</si>
  <si>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</si>
  <si>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</si>
  <si>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</si>
  <si>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</si>
  <si>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</si>
  <si>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</si>
  <si>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</si>
  <si>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</si>
  <si>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</si>
  <si>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</si>
  <si>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</si>
  <si>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</si>
  <si>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</si>
  <si>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</si>
  <si>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</si>
  <si>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</si>
  <si>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</si>
  <si>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</si>
  <si>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</si>
  <si>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</si>
  <si>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</si>
  <si>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</si>
  <si>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</si>
  <si>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</si>
  <si>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</si>
  <si>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</si>
  <si>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</si>
  <si>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</si>
  <si>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</si>
  <si>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</si>
  <si>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</si>
  <si>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</si>
  <si>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</si>
  <si>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</si>
  <si>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</si>
  <si>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</si>
  <si>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</si>
  <si>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</si>
  <si>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</si>
  <si>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</si>
  <si>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</si>
  <si>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</si>
  <si>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</si>
  <si>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</si>
  <si>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</si>
  <si>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</si>
  <si>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</si>
  <si>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</si>
  <si>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</si>
  <si>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</si>
  <si>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</si>
  <si>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</si>
  <si>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</si>
  <si>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</si>
  <si>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</si>
  <si>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</si>
  <si>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</si>
  <si>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</si>
  <si>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</si>
  <si>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</si>
  <si>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</si>
  <si>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</si>
  <si>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</si>
  <si>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</si>
  <si>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</si>
  <si>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</si>
  <si>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</si>
  <si>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</si>
  <si>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</si>
  <si>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</si>
  <si>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</si>
  <si>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</si>
  <si>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</si>
  <si>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</si>
  <si>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</si>
  <si>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</si>
  <si>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</si>
  <si>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</si>
  <si>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</si>
  <si>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</si>
  <si>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</si>
  <si>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</si>
  <si>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</si>
  <si>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</si>
  <si>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</si>
  <si>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</si>
  <si>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</si>
  <si>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</si>
  <si>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</si>
  <si>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</si>
  <si>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</si>
  <si>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</si>
  <si>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</si>
  <si>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</si>
  <si>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</si>
  <si>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</si>
  <si>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</si>
  <si>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</si>
  <si>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</si>
  <si>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</si>
  <si>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</si>
  <si>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</si>
  <si>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</si>
  <si>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</si>
  <si>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</si>
  <si>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</si>
  <si>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</si>
  <si>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</si>
  <si>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</si>
  <si>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</si>
  <si>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</si>
  <si>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</si>
  <si>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</si>
  <si>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</si>
  <si>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</si>
  <si>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</si>
  <si>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</si>
  <si>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</si>
  <si>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</si>
  <si>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</si>
  <si>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</si>
  <si>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</si>
  <si>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</si>
  <si>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</si>
  <si>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</si>
  <si>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</si>
  <si>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</si>
  <si>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</si>
  <si>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</si>
  <si>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</si>
  <si>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</si>
  <si>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</si>
  <si>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</si>
  <si>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</si>
  <si>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</si>
  <si>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</si>
  <si>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</si>
  <si>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</si>
  <si>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</si>
  <si>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</si>
  <si>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</si>
  <si>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</si>
  <si>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</si>
  <si>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</si>
  <si>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</si>
  <si>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</si>
  <si>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</si>
  <si>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</si>
  <si>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</si>
  <si>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</si>
  <si>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</si>
  <si>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</si>
  <si>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</si>
  <si>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</si>
  <si>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</si>
  <si>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</si>
  <si>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</si>
  <si>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</si>
  <si>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</si>
  <si>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</si>
  <si>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</si>
  <si>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</si>
  <si>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</si>
  <si>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</si>
  <si>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</si>
  <si>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</si>
  <si>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</si>
  <si>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</si>
  <si>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</si>
  <si>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</si>
  <si>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</si>
  <si>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</si>
  <si>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</si>
  <si>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</si>
  <si>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</si>
  <si>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</si>
  <si>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</si>
  <si>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</si>
  <si>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</si>
  <si>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</si>
  <si>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</si>
  <si>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</si>
  <si>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</si>
  <si>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</si>
  <si>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</si>
  <si>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</si>
  <si>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</si>
  <si>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</si>
  <si>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</si>
  <si>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</si>
  <si>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</si>
  <si>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</si>
  <si>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</si>
  <si>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</si>
  <si>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</si>
  <si>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</si>
  <si>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</si>
  <si>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</si>
  <si>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</si>
  <si>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</si>
  <si>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</si>
  <si>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</si>
  <si>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</si>
  <si>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</si>
  <si>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</si>
  <si>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</si>
  <si>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</si>
  <si>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</si>
  <si>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</si>
  <si>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</si>
  <si>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</si>
  <si>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</si>
  <si>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</si>
  <si>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</si>
  <si>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</si>
  <si>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</si>
  <si>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</si>
  <si>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</si>
  <si>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</si>
  <si>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</si>
  <si>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</si>
  <si>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</si>
  <si>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</si>
  <si>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</si>
  <si>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</si>
  <si>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</si>
  <si>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</si>
  <si>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</si>
  <si>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</si>
  <si>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</si>
  <si>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</si>
  <si>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</si>
  <si>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</si>
  <si>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</si>
  <si>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</si>
  <si>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</si>
  <si>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</si>
  <si>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</si>
  <si>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</si>
  <si>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</si>
  <si>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</si>
  <si>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</si>
  <si>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</si>
  <si>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</si>
  <si>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</si>
  <si>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</si>
  <si>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</si>
  <si>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</si>
  <si>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</si>
  <si>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</si>
  <si>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</si>
  <si>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</si>
  <si>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</si>
  <si>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</si>
  <si>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</si>
  <si>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</si>
  <si>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</si>
  <si>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</si>
  <si>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</si>
  <si>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</si>
  <si>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</si>
  <si>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</si>
  <si>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</si>
  <si>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</si>
  <si>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</si>
  <si>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</si>
  <si>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</si>
  <si>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</si>
  <si>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</si>
  <si>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</si>
  <si>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</si>
  <si>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</si>
  <si>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</si>
  <si>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</si>
  <si>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</si>
  <si>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</si>
  <si>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</si>
  <si>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</si>
  <si>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</si>
  <si>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</si>
  <si>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</si>
  <si>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</si>
  <si>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</si>
  <si>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</si>
  <si>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</si>
  <si>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</si>
  <si>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</si>
  <si>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</si>
  <si>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</si>
  <si>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</si>
  <si>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</si>
  <si>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</si>
  <si>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</si>
  <si>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</si>
  <si>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</si>
  <si>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</si>
  <si>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</si>
  <si>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</si>
  <si>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</si>
  <si>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</si>
  <si>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</si>
  <si>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</si>
  <si>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</si>
  <si>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</si>
  <si>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</si>
  <si>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</si>
  <si>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</si>
  <si>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</si>
  <si>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</si>
  <si>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</si>
  <si>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</si>
  <si>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</si>
  <si>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</si>
  <si>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</si>
  <si>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</si>
  <si>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</si>
  <si>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</si>
  <si>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</si>
  <si>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</si>
  <si>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</si>
  <si>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</si>
  <si>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</si>
  <si>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</si>
  <si>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</si>
  <si>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</si>
  <si>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</si>
  <si>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</si>
  <si>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</si>
  <si>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</si>
  <si>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</si>
  <si>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</si>
  <si>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</si>
  <si>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</si>
  <si>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</si>
  <si>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</si>
  <si>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</si>
  <si>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</si>
  <si>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</si>
  <si>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</si>
  <si>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</si>
  <si>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</si>
  <si>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</si>
  <si>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</si>
  <si>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</si>
  <si>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</si>
  <si>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</si>
  <si>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</si>
  <si>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</si>
  <si>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</si>
  <si>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</si>
  <si>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</si>
  <si>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</si>
  <si>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</si>
  <si>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</si>
  <si>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</si>
  <si>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</si>
  <si>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</si>
  <si>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</si>
  <si>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</si>
  <si>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</si>
  <si>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</si>
  <si>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</si>
  <si>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</si>
  <si>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</si>
  <si>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</si>
  <si>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</si>
  <si>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</si>
  <si>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</si>
  <si>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</si>
  <si>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</si>
  <si>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</si>
  <si>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</si>
  <si>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</si>
  <si>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</si>
  <si>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</si>
  <si>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</si>
  <si>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</si>
  <si>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</si>
  <si>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</si>
  <si>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</si>
  <si>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</si>
  <si>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</si>
  <si>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</si>
  <si>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</si>
  <si>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</si>
  <si>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</si>
  <si>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</si>
  <si>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</si>
  <si>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</si>
  <si>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</si>
  <si>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</si>
  <si>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</si>
  <si>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</si>
  <si>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</si>
  <si>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</si>
  <si>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</si>
  <si>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</si>
  <si>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</si>
  <si>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</si>
  <si>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</si>
  <si>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</si>
  <si>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</si>
  <si>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</si>
  <si>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</si>
  <si>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</si>
  <si>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</si>
  <si>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</si>
  <si>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</si>
  <si>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</si>
  <si>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</si>
  <si>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</si>
  <si>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</si>
  <si>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</si>
  <si>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</si>
  <si>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</si>
  <si>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</si>
  <si>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</si>
  <si>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</si>
  <si>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</si>
  <si>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</si>
  <si>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</si>
  <si>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</si>
  <si>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</si>
  <si>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</si>
  <si>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</si>
  <si>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</si>
  <si>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</si>
  <si>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</si>
  <si>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</si>
  <si>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</si>
  <si>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</si>
  <si>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</si>
  <si>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</si>
  <si>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</si>
  <si>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</si>
  <si>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</si>
  <si>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</si>
  <si>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</si>
  <si>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</si>
  <si>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</si>
  <si>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</si>
  <si>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</si>
  <si>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</si>
  <si>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</si>
  <si>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</si>
  <si>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</si>
  <si>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</si>
  <si>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</si>
  <si>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</si>
  <si>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</si>
  <si>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</si>
  <si>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</si>
  <si>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</si>
  <si>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</si>
  <si>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</si>
  <si>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</si>
  <si>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</si>
  <si>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</si>
  <si>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</si>
  <si>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</si>
  <si>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</si>
  <si>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</si>
  <si>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</si>
  <si>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</si>
  <si>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</si>
  <si>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</si>
  <si>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</si>
  <si>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</si>
  <si>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</si>
  <si>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</si>
  <si>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</si>
  <si>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</si>
  <si>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</si>
  <si>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</si>
  <si>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</si>
  <si>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</si>
  <si>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</si>
  <si>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</si>
  <si>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</si>
  <si>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</si>
  <si>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</si>
  <si>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</si>
  <si>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</si>
  <si>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</si>
  <si>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</si>
  <si>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</si>
  <si>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</si>
  <si>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</si>
  <si>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</si>
  <si>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</si>
  <si>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</si>
  <si>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</si>
  <si>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</si>
  <si>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</si>
  <si>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</si>
  <si>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</si>
  <si>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</si>
  <si>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</si>
  <si>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</si>
  <si>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</si>
  <si>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</si>
  <si>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</si>
  <si>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</si>
  <si>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</si>
  <si>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</si>
  <si>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</si>
  <si>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</si>
  <si>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</si>
  <si>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</si>
  <si>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</si>
  <si>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</si>
  <si>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</si>
  <si>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</si>
  <si>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</si>
  <si>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</si>
  <si>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</si>
  <si>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</si>
  <si>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</si>
  <si>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</si>
  <si>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</si>
  <si>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</si>
  <si>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</si>
  <si>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</si>
  <si>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</si>
  <si>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</si>
  <si>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</si>
  <si>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</si>
  <si>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</si>
  <si>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</si>
  <si>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</si>
  <si>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</si>
  <si>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</si>
  <si>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</si>
  <si>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</si>
  <si>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</si>
  <si>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</si>
  <si>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</si>
  <si>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</si>
  <si>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</si>
  <si>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</si>
  <si>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</si>
  <si>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</si>
  <si>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</si>
  <si>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</si>
  <si>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</si>
  <si>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</si>
  <si>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</si>
  <si>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</si>
  <si>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</si>
  <si>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</si>
  <si>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</si>
  <si>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</si>
  <si>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</si>
  <si>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</si>
  <si>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</si>
  <si>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</si>
  <si>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</si>
  <si>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</si>
  <si>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</si>
  <si>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</si>
  <si>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</si>
  <si>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</si>
  <si>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</si>
  <si>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</si>
  <si>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</si>
  <si>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</si>
  <si>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</si>
  <si>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</si>
  <si>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</si>
  <si>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</si>
  <si>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</si>
  <si>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</si>
  <si>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</si>
  <si>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</si>
  <si>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</si>
  <si>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</si>
  <si>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</si>
  <si>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</si>
  <si>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</si>
  <si>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</si>
  <si>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</si>
  <si>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</si>
  <si>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</si>
  <si>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</si>
  <si>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</si>
  <si>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</si>
  <si>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</si>
  <si>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</si>
  <si>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</si>
  <si>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</si>
  <si>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</si>
  <si>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</si>
  <si>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</si>
  <si>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</si>
  <si>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</si>
  <si>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</si>
  <si>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</si>
  <si>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</si>
  <si>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</si>
  <si>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</si>
  <si>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</si>
  <si>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</si>
  <si>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</si>
  <si>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</si>
  <si>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</si>
  <si>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</si>
  <si>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</si>
  <si>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</si>
  <si>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</si>
  <si>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</si>
  <si>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</si>
  <si>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</si>
  <si>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</si>
  <si>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</si>
  <si>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</si>
  <si>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</si>
  <si>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</si>
  <si>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</si>
  <si>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</si>
  <si>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</si>
  <si>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</si>
  <si>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</si>
  <si>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</si>
  <si>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</si>
  <si>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</si>
  <si>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</si>
  <si>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</si>
  <si>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</si>
  <si>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</si>
  <si>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</si>
  <si>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</si>
  <si>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</si>
  <si>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</si>
  <si>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</si>
  <si>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</si>
  <si>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</si>
  <si>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</si>
  <si>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</si>
  <si>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</si>
  <si>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</si>
  <si>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</si>
  <si>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</si>
  <si>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</si>
  <si>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</si>
  <si>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</si>
  <si>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</si>
  <si>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</si>
  <si>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</si>
  <si>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</si>
  <si>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</si>
  <si>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</si>
  <si>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</si>
  <si>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</si>
  <si>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</si>
  <si>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</si>
  <si>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</si>
  <si>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</si>
  <si>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</si>
  <si>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</si>
  <si>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</si>
  <si>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</si>
  <si>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</si>
  <si>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</si>
  <si>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</si>
  <si>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</si>
  <si>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</si>
  <si>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</si>
  <si>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</si>
  <si>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</si>
  <si>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</si>
  <si>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</si>
  <si>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</si>
  <si>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</si>
  <si>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</si>
  <si>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</si>
  <si>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</si>
  <si>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</si>
  <si>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</si>
  <si>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</si>
  <si>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</si>
  <si>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</si>
  <si>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</si>
  <si>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</si>
  <si>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</si>
  <si>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</si>
  <si>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</si>
  <si>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</si>
  <si>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</si>
  <si>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</si>
  <si>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</si>
  <si>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</si>
  <si>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</si>
  <si>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</si>
  <si>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</si>
  <si>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</si>
  <si>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</si>
  <si>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</si>
  <si>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</si>
  <si>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</si>
  <si>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</si>
  <si>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</si>
  <si>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</si>
  <si>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</si>
  <si>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</si>
  <si>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</si>
  <si>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</si>
  <si>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</si>
  <si>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</si>
  <si>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</si>
  <si>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</si>
  <si>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</si>
  <si>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</si>
  <si>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</si>
  <si>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</si>
  <si>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</si>
  <si>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</si>
  <si>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</si>
  <si>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</si>
  <si>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</si>
  <si>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</si>
  <si>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</si>
  <si>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</si>
  <si>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</si>
  <si>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</si>
  <si>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</si>
  <si>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</si>
  <si>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</si>
  <si>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</si>
  <si>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</si>
  <si>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</si>
  <si>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</si>
  <si>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</si>
  <si>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</si>
  <si>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</si>
  <si>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</si>
  <si>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</si>
  <si>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</si>
  <si>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</si>
  <si>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</si>
  <si>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</si>
  <si>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</si>
  <si>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</si>
  <si>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</si>
  <si>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</si>
  <si>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</si>
  <si>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</si>
  <si>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</si>
  <si>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</si>
  <si>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</si>
  <si>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</si>
  <si>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</si>
  <si>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</si>
  <si>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</si>
  <si>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</si>
  <si>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</si>
  <si>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</si>
  <si>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</si>
  <si>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</si>
  <si>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</si>
  <si>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</si>
  <si>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</si>
  <si>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</si>
  <si>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</si>
  <si>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</si>
  <si>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</si>
  <si>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</si>
  <si>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</si>
  <si>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</si>
  <si>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</si>
  <si>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</si>
  <si>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</si>
  <si>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</si>
  <si>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</si>
  <si>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</si>
  <si>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</si>
  <si>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</si>
  <si>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</si>
  <si>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</si>
  <si>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</si>
  <si>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</si>
  <si>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</si>
  <si>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</si>
  <si>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</si>
  <si>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</si>
  <si>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</si>
  <si>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</si>
  <si>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</si>
  <si>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</si>
  <si>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</si>
  <si>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</si>
  <si>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</si>
  <si>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</si>
  <si>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</si>
  <si>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</si>
  <si>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</si>
  <si>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</si>
  <si>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</si>
  <si>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</si>
  <si>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</si>
  <si>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</si>
  <si>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</si>
  <si>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</si>
  <si>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</si>
  <si>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</si>
  <si>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</si>
  <si>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</si>
  <si>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</si>
  <si>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</si>
  <si>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</si>
  <si>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</si>
  <si>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</si>
  <si>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</si>
  <si>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</si>
  <si>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</si>
  <si>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</si>
  <si>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</si>
  <si>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</si>
  <si>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</si>
  <si>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</si>
  <si>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</si>
  <si>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</si>
  <si>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</si>
  <si>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</si>
  <si>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</si>
  <si>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</si>
  <si>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</si>
  <si>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</si>
  <si>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</si>
  <si>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</si>
  <si>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</si>
  <si>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</si>
  <si>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</si>
  <si>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</si>
  <si>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</si>
  <si>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</si>
  <si>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</si>
  <si>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</si>
  <si>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</si>
  <si>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</si>
  <si>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</si>
  <si>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</si>
  <si>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</si>
  <si>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</si>
  <si>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</si>
  <si>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</si>
  <si>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</si>
  <si>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</si>
  <si>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</si>
  <si>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</si>
  <si>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</si>
  <si>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</si>
  <si>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</si>
  <si>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</si>
  <si>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</si>
  <si>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</si>
  <si>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</si>
  <si>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</si>
  <si>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</si>
  <si>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</si>
  <si>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</si>
  <si>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</si>
  <si>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</si>
  <si>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</si>
  <si>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</si>
  <si>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</si>
  <si>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</si>
  <si>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</si>
  <si>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</si>
  <si>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</si>
  <si>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</si>
  <si>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</si>
  <si>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</si>
  <si>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</si>
  <si>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</si>
  <si>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</si>
  <si>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</si>
  <si>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</si>
  <si>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</si>
  <si>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</si>
  <si>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</si>
  <si>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</si>
  <si>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</si>
  <si>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</si>
  <si>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</si>
  <si>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</si>
  <si>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</si>
  <si>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</si>
  <si>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</si>
  <si>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</si>
  <si>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</si>
  <si>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</si>
  <si>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</si>
  <si>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</si>
  <si>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</si>
  <si>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</si>
  <si>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</si>
  <si>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</si>
  <si>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</si>
  <si>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</si>
  <si>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</si>
  <si>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</si>
  <si>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</si>
  <si>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</si>
  <si>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</si>
  <si>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</si>
  <si>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</si>
  <si>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</si>
  <si>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</si>
  <si>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</si>
  <si>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</si>
  <si>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</si>
  <si>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</si>
  <si>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</si>
  <si>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</si>
  <si>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</si>
  <si>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</si>
  <si>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</si>
  <si>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</si>
  <si>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</si>
  <si>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</si>
  <si>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</si>
  <si>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</si>
  <si>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</si>
  <si>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</si>
  <si>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</si>
  <si>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</si>
  <si>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</si>
  <si>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</si>
  <si>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</si>
  <si>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</si>
  <si>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</si>
  <si>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</si>
  <si>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</si>
  <si>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</si>
  <si>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</si>
  <si>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</si>
  <si>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</si>
  <si>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</si>
  <si>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</si>
  <si>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</si>
  <si>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</si>
  <si>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</si>
  <si>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</si>
  <si>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</si>
  <si>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</si>
  <si>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</si>
  <si>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</si>
  <si>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</si>
  <si>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</si>
  <si>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</si>
  <si>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</si>
  <si>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</si>
  <si>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</si>
  <si>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</si>
  <si>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</si>
  <si>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</si>
  <si>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</si>
  <si>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</si>
  <si>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</si>
  <si>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</si>
  <si>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</si>
  <si>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</si>
  <si>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</si>
  <si>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</si>
  <si>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</si>
  <si>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</si>
  <si>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</si>
  <si>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</si>
  <si>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</si>
  <si>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</si>
  <si>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</si>
  <si>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</si>
  <si>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</si>
  <si>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</si>
  <si>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</si>
  <si>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</si>
  <si>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</si>
  <si>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</si>
  <si>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</si>
  <si>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</si>
  <si>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</si>
  <si>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</si>
  <si>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</si>
  <si>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</si>
  <si>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</si>
  <si>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</si>
  <si>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</si>
  <si>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</si>
  <si>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</si>
  <si>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</si>
  <si>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</si>
  <si>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</si>
  <si>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</si>
  <si>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</si>
  <si>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</si>
  <si>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</si>
  <si>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</si>
  <si>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</si>
  <si>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</si>
  <si>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</si>
  <si>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</si>
  <si>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</si>
  <si>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</si>
  <si>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</si>
  <si>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</si>
  <si>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</si>
  <si>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</si>
  <si>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</si>
  <si>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</si>
  <si>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</si>
  <si>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</si>
  <si>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</si>
  <si>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</si>
  <si>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</si>
  <si>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</si>
  <si>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</si>
  <si>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</si>
  <si>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</si>
  <si>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</si>
  <si>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</si>
  <si>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</si>
  <si>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</si>
  <si>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</si>
  <si>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</si>
  <si>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</si>
  <si>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</si>
  <si>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</si>
  <si>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</si>
  <si>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</si>
  <si>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</si>
  <si>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</si>
  <si>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</si>
  <si>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</si>
  <si>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</si>
  <si>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</si>
  <si>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</si>
  <si>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</si>
  <si>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</si>
  <si>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</si>
  <si>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</si>
  <si>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</si>
  <si>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</si>
  <si>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</si>
  <si>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</si>
  <si>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</si>
  <si>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</si>
  <si>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</si>
  <si>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</si>
  <si>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</si>
  <si>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</si>
  <si>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</si>
  <si>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</si>
  <si>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</si>
  <si>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</si>
  <si>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</si>
  <si>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</si>
  <si>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</si>
  <si>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</si>
  <si>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</si>
  <si>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</si>
  <si>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</si>
  <si>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</si>
  <si>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</si>
  <si>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</si>
  <si>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</si>
  <si>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</si>
  <si>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</si>
  <si>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</si>
  <si>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</si>
  <si>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</si>
  <si>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</si>
  <si>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</si>
  <si>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</si>
  <si>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</si>
  <si>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</si>
  <si>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</si>
  <si>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</si>
  <si>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</si>
  <si>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</si>
  <si>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</si>
  <si>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</si>
  <si>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</si>
  <si>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</si>
  <si>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</si>
  <si>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</si>
  <si>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</si>
  <si>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</si>
  <si>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</si>
  <si>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</si>
  <si>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</si>
  <si>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</si>
  <si>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</si>
  <si>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</si>
  <si>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</si>
  <si>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</si>
  <si>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</si>
  <si>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</si>
  <si>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</si>
  <si>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</si>
  <si>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</si>
  <si>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</si>
  <si>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</si>
  <si>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</si>
  <si>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</si>
  <si>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</si>
  <si>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</si>
  <si>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</si>
  <si>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</si>
  <si>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</si>
  <si>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</si>
  <si>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</si>
  <si>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</si>
  <si>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</si>
  <si>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</si>
  <si>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</si>
  <si>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</si>
  <si>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</si>
  <si>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</si>
  <si>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</si>
  <si>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</si>
  <si>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</si>
  <si>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</si>
  <si>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</si>
  <si>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</si>
  <si>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</si>
  <si>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</si>
  <si>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</si>
  <si>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</si>
  <si>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</si>
  <si>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</si>
  <si>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</si>
  <si>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</si>
  <si>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</si>
  <si>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</si>
  <si>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</si>
  <si>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</si>
  <si>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</si>
  <si>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</si>
  <si>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</si>
  <si>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</si>
  <si>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</si>
  <si>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</si>
  <si>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</si>
  <si>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</si>
  <si>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</si>
  <si>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</si>
  <si>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</si>
  <si>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</si>
  <si>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</si>
  <si>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</si>
  <si>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</si>
  <si>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</si>
  <si>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</si>
  <si>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</si>
  <si>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</si>
  <si>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</si>
  <si>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</si>
  <si>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</si>
  <si>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</si>
  <si>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</si>
  <si>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</si>
  <si>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</si>
  <si>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</si>
  <si>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</si>
  <si>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</si>
  <si>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</si>
  <si>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</si>
  <si>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</si>
  <si>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</si>
  <si>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</si>
  <si>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</si>
  <si>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</si>
  <si>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</si>
  <si>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</si>
  <si>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</si>
  <si>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</si>
  <si>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</si>
  <si>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</si>
  <si>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</si>
  <si>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</si>
  <si>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</si>
  <si>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</si>
  <si>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</si>
  <si>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</si>
  <si>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</si>
  <si>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</si>
  <si>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</si>
  <si>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</si>
  <si>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</si>
  <si>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</si>
  <si>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</si>
  <si>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</si>
  <si>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</si>
  <si>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</si>
  <si>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</si>
  <si>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</si>
  <si>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</si>
  <si>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</si>
  <si>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</si>
  <si>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</si>
  <si>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</si>
  <si>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</si>
  <si>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</si>
  <si>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</si>
  <si>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</si>
  <si>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</si>
  <si>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</si>
  <si>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</si>
  <si>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</si>
  <si>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</si>
  <si>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</si>
  <si>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</si>
  <si>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</si>
  <si>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</si>
  <si>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</si>
  <si>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</si>
  <si>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</si>
  <si>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</si>
  <si>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</si>
  <si>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</si>
  <si>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</si>
  <si>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</si>
  <si>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</si>
  <si>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</si>
  <si>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</si>
  <si>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</si>
  <si>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</si>
  <si>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</si>
  <si>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</si>
  <si>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</si>
  <si>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</si>
  <si>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</si>
  <si>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</si>
  <si>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</si>
  <si>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</si>
  <si>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</si>
  <si>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</si>
  <si>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</si>
  <si>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</si>
  <si>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</si>
  <si>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</si>
  <si>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</si>
  <si>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</si>
  <si>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</si>
  <si>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</si>
  <si>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</si>
  <si>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</si>
  <si>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</si>
  <si>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</si>
  <si>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</si>
  <si>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</si>
  <si>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</si>
  <si>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</si>
  <si>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</si>
  <si>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</si>
  <si>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</si>
  <si>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</si>
  <si>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</si>
  <si>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</si>
  <si>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</si>
  <si>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</si>
  <si>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</si>
  <si>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</si>
  <si>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</si>
  <si>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</si>
  <si>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</si>
  <si>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</si>
  <si>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</si>
  <si>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</si>
  <si>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</si>
  <si>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</si>
  <si>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</si>
  <si>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</si>
  <si>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</si>
  <si>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</si>
  <si>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</si>
  <si>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</si>
  <si>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</si>
  <si>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</si>
  <si>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</si>
  <si>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</si>
  <si>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</si>
  <si>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</si>
  <si>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</si>
  <si>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</si>
  <si>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</si>
  <si>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</si>
  <si>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</si>
  <si>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</si>
  <si>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</si>
  <si>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</si>
  <si>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</si>
  <si>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</si>
  <si>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</si>
  <si>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</si>
  <si>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</si>
  <si>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</si>
  <si>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</si>
  <si>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</si>
  <si>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</si>
  <si>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</si>
  <si>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</si>
  <si>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</si>
  <si>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</si>
  <si>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</si>
  <si>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</si>
  <si>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</si>
  <si>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</si>
  <si>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</si>
  <si>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</si>
  <si>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</si>
  <si>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</si>
  <si>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</si>
  <si>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</si>
  <si>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</si>
  <si>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</si>
  <si>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</si>
  <si>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</si>
  <si>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</si>
  <si>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</si>
  <si>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</si>
  <si>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</si>
  <si>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</si>
  <si>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</si>
  <si>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</si>
  <si>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</si>
  <si>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</si>
  <si>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</si>
  <si>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</si>
  <si>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</si>
  <si>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</si>
  <si>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</si>
  <si>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</si>
  <si>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</si>
  <si>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</si>
  <si>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</si>
  <si>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</si>
  <si>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</si>
  <si>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</si>
  <si>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</si>
  <si>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</si>
  <si>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</si>
  <si>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</si>
  <si>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</si>
  <si>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</si>
  <si>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</si>
  <si>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</si>
  <si>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</si>
  <si>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</si>
  <si>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</si>
  <si>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</si>
  <si>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</si>
  <si>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</si>
  <si>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</si>
  <si>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</si>
  <si>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</si>
  <si>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</si>
  <si>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</si>
  <si>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</si>
  <si>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</si>
  <si>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</si>
  <si>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</si>
  <si>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</si>
  <si>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</si>
  <si>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</si>
  <si>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</si>
  <si>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</si>
  <si>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</si>
  <si>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</si>
  <si>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</si>
  <si>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</si>
  <si>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</si>
  <si>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</si>
  <si>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</si>
  <si>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</si>
  <si>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</si>
  <si>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</si>
  <si>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</si>
  <si>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</si>
  <si>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</si>
  <si>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</si>
  <si>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</si>
  <si>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</si>
  <si>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</si>
  <si>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</si>
  <si>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</si>
  <si>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</si>
  <si>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</si>
  <si>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</si>
  <si>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</si>
  <si>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</si>
  <si>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</si>
  <si>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</si>
  <si>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</si>
  <si>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</si>
  <si>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</si>
  <si>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</si>
  <si>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</si>
  <si>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</si>
  <si>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</si>
  <si>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</si>
  <si>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</si>
  <si>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</si>
  <si>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</si>
  <si>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</si>
  <si>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</si>
  <si>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</si>
  <si>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</si>
  <si>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</si>
  <si>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</si>
  <si>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</si>
  <si>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</si>
  <si>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</si>
  <si>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</si>
  <si>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</si>
  <si>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</si>
  <si>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</si>
  <si>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</si>
  <si>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</si>
  <si>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</si>
  <si>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</si>
  <si>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</si>
  <si>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</si>
  <si>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</si>
  <si>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</si>
  <si>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</si>
  <si>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</si>
  <si>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</si>
  <si>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</si>
  <si>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</si>
  <si>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</si>
  <si>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</si>
  <si>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</si>
  <si>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</si>
  <si>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</si>
  <si>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</si>
  <si>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</si>
  <si>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</si>
  <si>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</si>
  <si>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</si>
  <si>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</si>
  <si>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</si>
  <si>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</si>
  <si>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</si>
  <si>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</si>
  <si>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</si>
  <si>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</si>
  <si>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</si>
  <si>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</si>
  <si>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</si>
  <si>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</si>
  <si>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</si>
  <si>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</si>
  <si>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</si>
  <si>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</si>
  <si>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</si>
  <si>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</si>
  <si>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</si>
  <si>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</si>
  <si>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</si>
  <si>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</si>
  <si>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</si>
  <si>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</si>
  <si>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</si>
  <si>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</si>
  <si>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</si>
  <si>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</si>
  <si>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</si>
  <si>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</si>
  <si>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</si>
  <si>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</si>
  <si>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</si>
  <si>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</si>
  <si>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</si>
  <si>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</si>
  <si>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</si>
  <si>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</si>
  <si>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</si>
  <si>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</si>
  <si>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</si>
  <si>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</si>
  <si>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</si>
  <si>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</si>
  <si>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</si>
  <si>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</si>
  <si>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</si>
  <si>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</si>
  <si>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</si>
  <si>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</si>
  <si>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</si>
  <si>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</si>
  <si>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</si>
  <si>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</si>
  <si>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</si>
  <si>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</si>
  <si>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</si>
  <si>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</si>
  <si>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</si>
  <si>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</si>
  <si>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</si>
  <si>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</si>
  <si>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</si>
  <si>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</si>
  <si>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</si>
  <si>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</si>
  <si>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</si>
  <si>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</si>
  <si>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</si>
  <si>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</si>
  <si>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</si>
  <si>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</si>
  <si>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</si>
  <si>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</si>
  <si>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</si>
  <si>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</si>
  <si>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</si>
  <si>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</si>
  <si>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</si>
  <si>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</si>
  <si>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</si>
  <si>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</si>
  <si>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</si>
  <si>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</si>
  <si>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</si>
  <si>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</si>
  <si>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</si>
  <si>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</si>
  <si>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</si>
  <si>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</si>
  <si>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</si>
  <si>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</si>
  <si>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</si>
  <si>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</si>
  <si>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</si>
  <si>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</si>
  <si>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</si>
  <si>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</si>
  <si>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</si>
  <si>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</si>
  <si>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</si>
  <si>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</si>
  <si>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</si>
  <si>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</si>
  <si>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</si>
  <si>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</si>
  <si>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</si>
  <si>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</si>
  <si>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</si>
  <si>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</si>
  <si>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</si>
  <si>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</si>
  <si>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</si>
  <si>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</si>
  <si>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</si>
  <si>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</si>
  <si>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</si>
  <si>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</si>
  <si>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</si>
  <si>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</si>
  <si>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</si>
  <si>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</si>
  <si>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</si>
  <si>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</si>
  <si>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</si>
  <si>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</si>
  <si>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</si>
  <si>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</si>
  <si>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</si>
  <si>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</si>
  <si>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</si>
  <si>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</si>
  <si>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</si>
  <si>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</si>
  <si>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</si>
  <si>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</si>
  <si>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</si>
  <si>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</si>
  <si>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</si>
  <si>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</si>
  <si>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</si>
  <si>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</si>
  <si>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</si>
  <si>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</si>
  <si>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</si>
  <si>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</si>
  <si>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</si>
  <si>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</si>
  <si>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</si>
  <si>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</si>
  <si>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</si>
  <si>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</si>
  <si>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</si>
  <si>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</si>
  <si>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</si>
  <si>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</si>
  <si>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</si>
  <si>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</si>
  <si>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</si>
  <si>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</si>
  <si>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</si>
  <si>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</si>
  <si>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</si>
  <si>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</si>
  <si>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</si>
  <si>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</si>
  <si>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</si>
  <si>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</si>
  <si>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</si>
  <si>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</si>
  <si>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</si>
  <si>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</si>
  <si>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</si>
  <si>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</si>
  <si>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</si>
  <si>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</si>
  <si>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</si>
  <si>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</si>
  <si>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</si>
  <si>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</si>
  <si>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</si>
  <si>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</si>
  <si>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</si>
  <si>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</si>
  <si>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</si>
  <si>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</si>
  <si>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</si>
  <si>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</si>
  <si>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</si>
  <si>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</si>
  <si>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</si>
  <si>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</si>
  <si>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</si>
  <si>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</si>
  <si>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</si>
  <si>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</si>
  <si>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</si>
  <si>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</si>
  <si>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</si>
  <si>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</si>
  <si>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</si>
  <si>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</si>
  <si>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</si>
  <si>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</si>
  <si>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</si>
  <si>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</si>
  <si>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</si>
  <si>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</si>
  <si>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</si>
  <si>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</si>
  <si>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</si>
  <si>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</si>
  <si>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</si>
  <si>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</si>
  <si>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</si>
  <si>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</si>
  <si>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</si>
  <si>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</si>
  <si>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</si>
  <si>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</si>
  <si>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</si>
  <si>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</si>
  <si>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</si>
  <si>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</si>
  <si>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</si>
  <si>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</si>
  <si>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</si>
  <si>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</si>
  <si>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</si>
  <si>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</si>
  <si>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</si>
  <si>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</si>
  <si>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</si>
  <si>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</si>
  <si>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</si>
  <si>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</si>
  <si>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</si>
  <si>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</si>
  <si>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</si>
  <si>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</si>
  <si>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</si>
  <si>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</si>
  <si>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</si>
  <si>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</si>
  <si>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</si>
  <si>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</si>
  <si>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</si>
  <si>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</si>
  <si>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</si>
  <si>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</si>
  <si>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</si>
  <si>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</si>
  <si>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</si>
  <si>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</si>
  <si>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</si>
  <si>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</si>
  <si>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</si>
  <si>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</si>
  <si>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</si>
  <si>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</si>
  <si>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</si>
  <si>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</si>
  <si>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</si>
  <si>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</si>
  <si>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</si>
  <si>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</si>
  <si>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</si>
  <si>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</si>
  <si>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</si>
  <si>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</si>
  <si>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</si>
  <si>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</si>
  <si>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</si>
  <si>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</si>
  <si>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</si>
  <si>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</si>
  <si>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</si>
  <si>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</si>
  <si>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</si>
  <si>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</si>
  <si>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</si>
  <si>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</si>
  <si>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</si>
  <si>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</si>
  <si>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</si>
  <si>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</si>
  <si>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</si>
  <si>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</si>
  <si>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</si>
  <si>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</si>
  <si>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</si>
  <si>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</si>
  <si>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</si>
  <si>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</si>
  <si>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</si>
  <si>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</si>
  <si>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</si>
  <si>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</si>
  <si>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</si>
  <si>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</si>
  <si>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</si>
  <si>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</si>
  <si>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</si>
  <si>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</si>
  <si>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</si>
  <si>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</si>
  <si>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</si>
  <si>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</si>
  <si>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</si>
  <si>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</si>
  <si>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</si>
  <si>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</si>
  <si>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</si>
  <si>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</si>
  <si>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</si>
  <si>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</si>
  <si>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</si>
  <si>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</si>
  <si>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</si>
  <si>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</si>
  <si>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</si>
  <si>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</si>
  <si>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</si>
  <si>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</si>
  <si>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</si>
  <si>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</si>
  <si>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</si>
  <si>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</si>
  <si>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</si>
  <si>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</si>
  <si>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</si>
  <si>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</si>
  <si>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</si>
  <si>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</si>
  <si>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</si>
  <si>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</si>
  <si>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</si>
  <si>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</si>
  <si>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</si>
  <si>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</si>
  <si>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</si>
  <si>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</si>
  <si>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</si>
  <si>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</si>
  <si>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</si>
  <si>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</si>
  <si>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</si>
  <si>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</si>
  <si>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</si>
  <si>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</si>
  <si>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</si>
  <si>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</si>
  <si>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</si>
  <si>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</si>
  <si>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</si>
  <si>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</si>
  <si>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</si>
  <si>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</si>
  <si>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</si>
  <si>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</si>
  <si>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</si>
  <si>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</si>
  <si>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</si>
  <si>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</si>
  <si>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</si>
  <si>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</si>
  <si>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</si>
  <si>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</si>
  <si>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</si>
  <si>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</si>
  <si>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</si>
  <si>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</si>
  <si>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</si>
  <si>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</si>
  <si>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</si>
  <si>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</si>
  <si>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</si>
  <si>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</si>
  <si>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</si>
  <si>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</si>
  <si>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</si>
  <si>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</si>
  <si>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</si>
  <si>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</si>
  <si>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</si>
  <si>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</si>
  <si>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</si>
  <si>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</si>
  <si>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</si>
  <si>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</si>
  <si>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</si>
  <si>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</si>
  <si>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</si>
  <si>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</si>
  <si>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</si>
  <si>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</si>
  <si>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</si>
  <si>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</si>
  <si>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</si>
  <si>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</si>
  <si>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</si>
  <si>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</si>
  <si>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</si>
  <si>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</si>
  <si>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</si>
  <si>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</si>
  <si>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</si>
  <si>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</si>
  <si>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</si>
  <si>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</si>
  <si>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</si>
  <si>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</si>
  <si>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</si>
  <si>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</si>
  <si>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</si>
  <si>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</si>
  <si>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</si>
  <si>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</si>
  <si>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</si>
  <si>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</si>
  <si>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</si>
  <si>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</si>
  <si>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</si>
  <si>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</si>
  <si>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</si>
  <si>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</si>
  <si>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</si>
  <si>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</si>
  <si>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</si>
  <si>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</si>
  <si>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</si>
  <si>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</si>
  <si>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</si>
  <si>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</si>
  <si>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</si>
  <si>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</si>
  <si>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</si>
  <si>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</si>
  <si>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</si>
  <si>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</si>
  <si>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</si>
  <si>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</si>
  <si>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</si>
  <si>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</si>
  <si>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</si>
  <si>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</si>
  <si>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</si>
  <si>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</si>
  <si>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</si>
  <si>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</si>
  <si>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</si>
  <si>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</si>
  <si>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</si>
  <si>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</si>
  <si>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</si>
  <si>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</si>
  <si>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</si>
  <si>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</si>
  <si>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</si>
  <si>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</si>
  <si>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</si>
  <si>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</si>
  <si>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</si>
  <si>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</si>
  <si>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</si>
  <si>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</si>
  <si>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</si>
  <si>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</si>
  <si>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</si>
  <si>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</si>
  <si>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</si>
  <si>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</si>
  <si>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</si>
  <si>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</si>
  <si>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</si>
  <si>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</si>
  <si>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</si>
  <si>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</si>
  <si>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</si>
  <si>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</si>
  <si>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</si>
  <si>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</si>
  <si>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</si>
  <si>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</si>
  <si>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</si>
  <si>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</si>
  <si>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</si>
  <si>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</si>
  <si>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</si>
  <si>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</si>
  <si>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</si>
  <si>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</si>
  <si>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</si>
  <si>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</si>
  <si>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</si>
  <si>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</si>
  <si>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</si>
  <si>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</si>
  <si>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</si>
  <si>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</si>
  <si>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</si>
  <si>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</si>
  <si>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</si>
  <si>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</si>
  <si>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</si>
  <si>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</si>
  <si>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</si>
  <si>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</si>
  <si>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</si>
  <si>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</si>
  <si>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</si>
  <si>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</si>
  <si>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</si>
  <si>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</si>
  <si>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</si>
  <si>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</si>
  <si>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</si>
  <si>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</si>
  <si>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</si>
  <si>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</si>
  <si>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</si>
  <si>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</si>
  <si>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</si>
  <si>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</si>
  <si>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</si>
  <si>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</si>
  <si>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</si>
  <si>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</si>
  <si>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</si>
  <si>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</si>
  <si>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</si>
  <si>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</si>
  <si>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</si>
  <si>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</si>
  <si>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</si>
  <si>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</si>
  <si>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</si>
  <si>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</si>
  <si>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</si>
  <si>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</si>
  <si>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</si>
  <si>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</si>
  <si>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</si>
  <si>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</si>
  <si>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</si>
  <si>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</si>
  <si>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</si>
  <si>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</si>
  <si>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</si>
  <si>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</si>
  <si>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</si>
  <si>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</si>
  <si>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</si>
  <si>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</si>
  <si>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</si>
  <si>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</si>
  <si>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</si>
  <si>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</si>
  <si>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</si>
  <si>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</si>
  <si>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</si>
  <si>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</si>
  <si>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</si>
  <si>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</si>
  <si>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</si>
  <si>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</si>
  <si>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</si>
  <si>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</si>
  <si>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</si>
  <si>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</si>
  <si>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</si>
  <si>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</si>
  <si>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</si>
  <si>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</si>
  <si>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</si>
  <si>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</si>
  <si>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</si>
  <si>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</si>
  <si>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</si>
  <si>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</si>
  <si>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</si>
  <si>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</si>
  <si>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</si>
  <si>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</si>
  <si>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</si>
  <si>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</si>
  <si>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</si>
  <si>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</si>
  <si>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</si>
  <si>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</si>
  <si>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</si>
  <si>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</si>
  <si>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</si>
  <si>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</si>
  <si>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</si>
  <si>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</si>
  <si>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</si>
  <si>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</si>
  <si>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</si>
  <si>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</si>
  <si>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</si>
  <si>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</si>
  <si>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</si>
  <si>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</si>
  <si>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</si>
  <si>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</si>
  <si>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</si>
  <si>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</si>
  <si>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</si>
  <si>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</si>
  <si>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</si>
  <si>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</si>
  <si>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</si>
  <si>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</si>
  <si>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</si>
  <si>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</si>
  <si>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</si>
  <si>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</si>
  <si>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</si>
  <si>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</si>
  <si>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</si>
  <si>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</si>
  <si>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</si>
  <si>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</si>
  <si>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</si>
  <si>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</si>
  <si>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</si>
  <si>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</si>
  <si>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</si>
  <si>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</si>
  <si>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</si>
  <si>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</si>
  <si>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</si>
  <si>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</si>
  <si>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</si>
  <si>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</si>
  <si>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</si>
  <si>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</si>
  <si>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</si>
  <si>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</si>
  <si>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</si>
  <si>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</si>
  <si>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</si>
  <si>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</si>
  <si>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</si>
  <si>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</si>
  <si>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</si>
  <si>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</si>
  <si>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</si>
  <si>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</si>
  <si>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</si>
  <si>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</si>
  <si>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</si>
  <si>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</si>
  <si>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</si>
  <si>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</si>
  <si>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</si>
  <si>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</si>
  <si>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</si>
  <si>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</si>
  <si>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</si>
  <si>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</si>
  <si>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</si>
  <si>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</si>
  <si>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</si>
  <si>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</si>
  <si>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</si>
  <si>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</si>
  <si>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</si>
  <si>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</si>
  <si>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</si>
  <si>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</si>
  <si>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</si>
  <si>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</si>
  <si>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</si>
  <si>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</si>
  <si>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</si>
  <si>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</si>
  <si>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</si>
  <si>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</si>
  <si>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</si>
  <si>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</si>
  <si>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</si>
  <si>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</si>
  <si>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</si>
  <si>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</si>
  <si>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</si>
  <si>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</si>
  <si>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</si>
  <si>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</si>
  <si>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</si>
  <si>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</si>
  <si>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</si>
  <si>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</si>
  <si>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</si>
  <si>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</si>
  <si>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</si>
  <si>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</si>
  <si>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</si>
  <si>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</si>
  <si>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</si>
  <si>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</si>
  <si>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</si>
  <si>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</si>
  <si>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</si>
  <si>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</si>
  <si>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</si>
  <si>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</si>
  <si>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</si>
  <si>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</si>
  <si>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</si>
  <si>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</si>
  <si>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</si>
  <si>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</si>
  <si>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</si>
  <si>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</si>
  <si>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</si>
  <si>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</si>
  <si>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</si>
  <si>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</si>
  <si>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</si>
  <si>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</si>
  <si>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</si>
  <si>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</si>
  <si>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</si>
  <si>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</si>
  <si>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</si>
  <si>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</si>
  <si>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</si>
  <si>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</si>
  <si>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</si>
  <si>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</si>
  <si>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</si>
  <si>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</si>
  <si>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</si>
  <si>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</si>
  <si>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</si>
  <si>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</si>
  <si>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</si>
  <si>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</si>
  <si>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</si>
  <si>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</si>
  <si>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</si>
  <si>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</si>
  <si>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</si>
  <si>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</si>
  <si>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</si>
  <si>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</si>
  <si>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</si>
  <si>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</si>
  <si>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</si>
  <si>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</si>
  <si>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</si>
  <si>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</si>
  <si>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</si>
  <si>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</si>
  <si>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</si>
  <si>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</si>
  <si>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</si>
  <si>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</si>
  <si>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</si>
  <si>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</si>
  <si>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</si>
  <si>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</si>
  <si>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</si>
  <si>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</si>
  <si>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</si>
  <si>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</si>
  <si>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</si>
  <si>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</si>
  <si>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</si>
  <si>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</si>
  <si>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</si>
  <si>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</si>
  <si>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</si>
  <si>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</si>
  <si>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</si>
  <si>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</si>
  <si>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</si>
  <si>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</si>
  <si>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</si>
  <si>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</si>
  <si>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</si>
  <si>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</si>
  <si>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</si>
  <si>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</si>
  <si>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</si>
  <si>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</si>
  <si>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</si>
  <si>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</si>
  <si>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</si>
  <si>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</si>
  <si>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</si>
  <si>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</si>
  <si>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</si>
  <si>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</si>
  <si>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</si>
  <si>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</si>
  <si>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</si>
  <si>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</si>
  <si>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</si>
  <si>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</si>
  <si>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</si>
  <si>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</si>
  <si>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</si>
  <si>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</si>
  <si>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</si>
  <si>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</si>
  <si>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</si>
  <si>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</si>
  <si>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</si>
  <si>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</si>
  <si>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</si>
  <si>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</si>
  <si>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</si>
  <si>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</si>
  <si>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</si>
  <si>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</si>
  <si>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</si>
  <si>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</si>
  <si>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</si>
  <si>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</si>
  <si>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</si>
  <si>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</si>
  <si>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</si>
  <si>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</si>
  <si>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</si>
  <si>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</si>
  <si>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</si>
  <si>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</si>
  <si>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</si>
  <si>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</si>
  <si>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</si>
  <si>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</si>
  <si>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</si>
  <si>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</si>
  <si>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</si>
  <si>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</si>
  <si>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</si>
  <si>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</si>
  <si>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</si>
  <si>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</si>
  <si>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</si>
  <si>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</si>
  <si>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</si>
  <si>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</si>
  <si>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</si>
  <si>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</si>
  <si>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</si>
  <si>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</si>
  <si>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</si>
  <si>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</si>
  <si>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</si>
  <si>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</si>
  <si>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</si>
  <si>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</si>
  <si>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</si>
  <si>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</si>
  <si>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</si>
  <si>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</si>
  <si>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</si>
  <si>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</si>
  <si>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</si>
  <si>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</si>
  <si>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</si>
  <si>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</si>
  <si>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</si>
  <si>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</si>
  <si>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</si>
  <si>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</si>
  <si>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</si>
  <si>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</si>
  <si>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</si>
  <si>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</si>
  <si>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</si>
  <si>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</si>
  <si>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</si>
  <si>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</si>
  <si>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</si>
  <si>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</si>
  <si>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</si>
  <si>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</si>
  <si>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</si>
  <si>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</si>
  <si>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</si>
  <si>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</si>
  <si>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</si>
  <si>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</si>
  <si>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</si>
  <si>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</si>
  <si>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</si>
  <si>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</si>
  <si>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</si>
  <si>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</si>
  <si>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</si>
  <si>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</si>
  <si>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</si>
  <si>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</si>
  <si>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</si>
  <si>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</si>
  <si>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</si>
  <si>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</si>
  <si>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</si>
  <si>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</si>
  <si>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</si>
  <si>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</si>
  <si>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</si>
  <si>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</si>
  <si>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</si>
  <si>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</si>
  <si>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</si>
  <si>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</si>
  <si>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</si>
  <si>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</si>
  <si>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</si>
  <si>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</si>
  <si>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</si>
  <si>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</si>
  <si>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</si>
  <si>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</si>
  <si>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</si>
  <si>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</si>
  <si>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</si>
  <si>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</si>
  <si>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</si>
  <si>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</si>
  <si>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</si>
  <si>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</si>
  <si>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</si>
  <si>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</si>
  <si>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</si>
  <si>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</si>
  <si>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</si>
  <si>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</si>
  <si>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</si>
  <si>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</si>
  <si>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</si>
  <si>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</si>
  <si>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</si>
  <si>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</si>
  <si>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</si>
  <si>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</si>
  <si>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</si>
  <si>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</si>
  <si>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</si>
  <si>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</si>
  <si>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</si>
  <si>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</si>
  <si>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</si>
  <si>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</si>
  <si>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</si>
  <si>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</si>
  <si>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</si>
  <si>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</si>
  <si>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</si>
  <si>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</si>
  <si>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</si>
  <si>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</si>
  <si>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</si>
  <si>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</si>
  <si>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</si>
  <si>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</si>
  <si>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</si>
  <si>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</si>
  <si>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</si>
  <si>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</si>
  <si>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</si>
  <si>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</si>
  <si>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</si>
  <si>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</si>
  <si>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</si>
  <si>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</si>
  <si>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</si>
  <si>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</si>
  <si>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</si>
  <si>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</si>
  <si>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</si>
  <si>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</si>
  <si>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</si>
  <si>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</si>
  <si>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</si>
  <si>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</si>
  <si>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</si>
  <si>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</si>
  <si>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</si>
  <si>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</si>
  <si>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</si>
  <si>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</si>
  <si>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</si>
  <si>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</si>
  <si>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</si>
  <si>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</si>
  <si>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</si>
  <si>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</si>
  <si>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</si>
  <si>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</si>
  <si>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</si>
  <si>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</si>
  <si>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</si>
  <si>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</si>
  <si>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</si>
  <si>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</si>
  <si>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</si>
  <si>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</si>
  <si>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</si>
  <si>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</si>
  <si>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</si>
  <si>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</si>
  <si>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</si>
  <si>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</si>
  <si>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</si>
  <si>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</si>
  <si>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</si>
  <si>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</si>
  <si>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</si>
  <si>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</si>
  <si>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</si>
  <si>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</si>
  <si>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</si>
  <si>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</si>
  <si>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</si>
  <si>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</si>
  <si>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</si>
  <si>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</si>
  <si>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</si>
  <si>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</si>
  <si>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</si>
  <si>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</si>
  <si>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</si>
  <si>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</si>
  <si>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</si>
  <si>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</si>
  <si>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</si>
  <si>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</si>
  <si>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</si>
  <si>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</si>
  <si>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</si>
  <si>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</si>
  <si>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</si>
  <si>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</si>
  <si>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</si>
  <si>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</si>
  <si>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</si>
  <si>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</si>
  <si>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</si>
  <si>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</si>
  <si>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</si>
  <si>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</si>
  <si>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</si>
  <si>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</si>
  <si>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</si>
  <si>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</si>
  <si>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</si>
  <si>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</si>
  <si>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</si>
  <si>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</si>
  <si>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</si>
  <si>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</si>
  <si>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</si>
  <si>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</si>
  <si>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</si>
  <si>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</si>
  <si>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</si>
  <si>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</si>
  <si>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</si>
  <si>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</si>
  <si>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</si>
  <si>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</si>
  <si>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</si>
  <si>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</si>
  <si>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</si>
  <si>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</si>
  <si>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</si>
  <si>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</si>
  <si>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</si>
  <si>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</si>
  <si>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</si>
  <si>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</si>
  <si>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</si>
  <si>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</si>
  <si>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</si>
  <si>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</si>
  <si>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</si>
  <si>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</si>
  <si>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</si>
  <si>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</si>
  <si>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</si>
  <si>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</si>
  <si>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</si>
  <si>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</si>
  <si>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</si>
  <si>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</si>
  <si>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</si>
  <si>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</si>
  <si>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</si>
  <si>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</si>
  <si>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</si>
  <si>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</si>
  <si>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</si>
  <si>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</si>
  <si>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</si>
  <si>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</si>
  <si>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</si>
  <si>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</si>
  <si>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</si>
  <si>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</si>
  <si>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</si>
  <si>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</si>
  <si>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</si>
  <si>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</si>
  <si>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</si>
  <si>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</si>
  <si>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</si>
  <si>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</si>
  <si>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</si>
  <si>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</si>
  <si>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</si>
  <si>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</si>
  <si>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</si>
  <si>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</si>
  <si>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</si>
  <si>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</si>
  <si>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</si>
  <si>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</si>
  <si>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</si>
  <si>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</si>
  <si>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</si>
  <si>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</si>
  <si>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</si>
  <si>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</si>
  <si>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</si>
  <si>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</si>
  <si>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</si>
  <si>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</si>
  <si>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</si>
  <si>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</si>
  <si>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</si>
  <si>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</si>
  <si>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</si>
  <si>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</si>
  <si>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</si>
  <si>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</si>
  <si>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</si>
  <si>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</si>
  <si>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</si>
  <si>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</si>
  <si>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</si>
  <si>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</si>
  <si>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</si>
  <si>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</si>
  <si>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</si>
  <si>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</si>
  <si>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</si>
  <si>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</si>
  <si>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</si>
  <si>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</si>
  <si>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</si>
  <si>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</si>
  <si>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</si>
  <si>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</si>
  <si>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</si>
  <si>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</si>
  <si>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</si>
  <si>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</si>
  <si>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</si>
  <si>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</si>
  <si>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</si>
  <si>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</si>
  <si>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</si>
  <si>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</si>
  <si>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</si>
  <si>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</si>
  <si>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</si>
  <si>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</si>
  <si>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</si>
  <si>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</si>
  <si>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</si>
  <si>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</si>
  <si>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</si>
  <si>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</si>
  <si>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</si>
  <si>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</si>
  <si>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</si>
  <si>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</si>
  <si>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</si>
  <si>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</si>
  <si>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</si>
  <si>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</si>
  <si>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</si>
  <si>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</si>
  <si>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</si>
  <si>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</si>
  <si>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</si>
  <si>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</si>
  <si>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</si>
  <si>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</si>
  <si>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</si>
  <si>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</si>
  <si>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</si>
  <si>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</si>
  <si>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</si>
  <si>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</si>
  <si>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</si>
  <si>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</si>
  <si>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</si>
  <si>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</si>
  <si>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</si>
  <si>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</si>
  <si>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</si>
  <si>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</si>
  <si>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</si>
  <si>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</si>
  <si>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</si>
  <si>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</si>
  <si>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</si>
  <si>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</si>
  <si>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</si>
  <si>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</si>
  <si>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</si>
  <si>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</si>
  <si>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</si>
  <si>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</si>
  <si>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</si>
  <si>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</si>
  <si>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</si>
  <si>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</si>
  <si>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</si>
  <si>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</si>
  <si>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</si>
  <si>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</si>
  <si>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</si>
  <si>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</si>
  <si>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</si>
  <si>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</si>
  <si>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</si>
  <si>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</si>
  <si>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</si>
  <si>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</si>
  <si>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</si>
  <si>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</si>
  <si>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</si>
  <si>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</si>
  <si>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</si>
  <si>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</si>
  <si>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</si>
  <si>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</si>
  <si>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</si>
  <si>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</si>
  <si>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</si>
  <si>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</si>
  <si>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</si>
  <si>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</si>
  <si>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</si>
  <si>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</si>
  <si>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</si>
  <si>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</si>
  <si>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</si>
  <si>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</si>
  <si>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</si>
  <si>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</si>
  <si>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</si>
  <si>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</si>
  <si>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</si>
  <si>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</si>
  <si>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</si>
  <si>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</si>
  <si>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</si>
  <si>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</si>
  <si>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</si>
  <si>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</si>
  <si>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</si>
  <si>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</si>
  <si>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</si>
  <si>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</si>
  <si>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</si>
  <si>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</si>
  <si>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</si>
  <si>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</si>
  <si>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</si>
  <si>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</si>
  <si>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</si>
  <si>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</si>
  <si>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</si>
  <si>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</si>
  <si>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</si>
  <si>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</si>
  <si>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</si>
  <si>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</si>
  <si>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</si>
  <si>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</si>
  <si>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</si>
  <si>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</si>
  <si>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</si>
  <si>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</si>
  <si>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</si>
  <si>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</si>
  <si>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</si>
  <si>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</si>
  <si>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</si>
  <si>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</si>
  <si>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</si>
  <si>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</si>
  <si>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</si>
  <si>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</si>
  <si>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</si>
  <si>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</si>
  <si>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</si>
  <si>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</si>
  <si>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</si>
  <si>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</si>
  <si>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</si>
  <si>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</si>
  <si>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</si>
  <si>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</si>
  <si>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</si>
  <si>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</si>
  <si>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</si>
  <si>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</si>
  <si>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</si>
  <si>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</si>
  <si>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</si>
  <si>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</si>
  <si>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</si>
  <si>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</si>
  <si>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</si>
  <si>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</si>
  <si>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</si>
  <si>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</si>
  <si>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</si>
  <si>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</si>
  <si>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</si>
  <si>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</si>
  <si>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</si>
  <si>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</si>
  <si>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</si>
  <si>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</si>
  <si>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</si>
  <si>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</si>
  <si>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</si>
  <si>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</si>
  <si>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</si>
  <si>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</si>
  <si>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</si>
  <si>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</si>
  <si>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</si>
  <si>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</si>
  <si>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</si>
  <si>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</si>
  <si>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</si>
  <si>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</si>
  <si>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</si>
  <si>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</si>
  <si>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</si>
  <si>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</si>
  <si>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</si>
  <si>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</si>
  <si>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</si>
  <si>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</si>
  <si>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</si>
  <si>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</si>
  <si>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</si>
  <si>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</si>
  <si>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</si>
  <si>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</si>
  <si>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</si>
  <si>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</si>
  <si>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</si>
  <si>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</si>
  <si>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</si>
  <si>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</si>
  <si>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</si>
  <si>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</si>
  <si>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</si>
  <si>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</si>
  <si>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</si>
  <si>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</si>
  <si>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</si>
  <si>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</si>
  <si>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</si>
  <si>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</si>
  <si>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</si>
  <si>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</si>
  <si>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</si>
  <si>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</si>
  <si>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</si>
  <si>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</si>
  <si>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</si>
  <si>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</si>
  <si>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</si>
  <si>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</si>
  <si>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</si>
  <si>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</si>
  <si>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</si>
  <si>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</si>
  <si>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</si>
  <si>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</si>
  <si>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</si>
  <si>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</si>
  <si>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</si>
  <si>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</si>
  <si>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</si>
  <si>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</si>
  <si>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</si>
  <si>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</si>
  <si>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</si>
  <si>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</si>
  <si>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</si>
  <si>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</si>
  <si>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</si>
  <si>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</si>
  <si>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</si>
  <si>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</si>
  <si>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</si>
  <si>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</si>
  <si>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</si>
  <si>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</si>
  <si>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</si>
  <si>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</si>
  <si>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</si>
  <si>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</si>
  <si>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</si>
  <si>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</si>
  <si>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</si>
  <si>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</si>
  <si>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</si>
  <si>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</si>
  <si>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</si>
  <si>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</si>
  <si>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</si>
  <si>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</si>
  <si>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</si>
  <si>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</si>
  <si>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</si>
  <si>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</si>
  <si>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</si>
  <si>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</si>
  <si>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</si>
  <si>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</si>
  <si>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</si>
  <si>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</si>
  <si>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</si>
  <si>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</si>
  <si>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</si>
  <si>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</si>
  <si>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</si>
  <si>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</si>
  <si>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</si>
  <si>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</si>
  <si>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</si>
  <si>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</si>
  <si>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</si>
  <si>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</si>
  <si>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</si>
  <si>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</si>
  <si>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</si>
  <si>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</si>
  <si>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</si>
  <si>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</si>
  <si>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</si>
  <si>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</si>
  <si>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</si>
  <si>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</si>
  <si>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</si>
  <si>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</si>
  <si>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</si>
  <si>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</si>
  <si>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</si>
  <si>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</si>
  <si>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</si>
  <si>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</si>
  <si>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</si>
  <si>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</si>
  <si>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</si>
  <si>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</si>
  <si>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</si>
  <si>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</si>
  <si>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</si>
  <si>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</si>
  <si>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</si>
  <si>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</si>
  <si>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</si>
  <si>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</si>
  <si>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</si>
  <si>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</si>
  <si>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</si>
  <si>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</si>
  <si>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</si>
  <si>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</si>
  <si>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</si>
  <si>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</si>
  <si>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</si>
  <si>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</si>
  <si>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</si>
  <si>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</si>
  <si>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</si>
  <si>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</si>
  <si>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</si>
  <si>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</si>
  <si>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</si>
  <si>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</si>
  <si>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</si>
  <si>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</si>
  <si>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</si>
  <si>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</si>
  <si>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</si>
  <si>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</si>
  <si>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</si>
  <si>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</si>
  <si>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</si>
  <si>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</si>
  <si>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</si>
  <si>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</si>
  <si>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</si>
  <si>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</si>
  <si>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</si>
  <si>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</si>
  <si>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</si>
  <si>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</si>
  <si>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</si>
  <si>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</si>
  <si>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</si>
  <si>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</si>
  <si>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</si>
  <si>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</si>
  <si>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</si>
  <si>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</si>
  <si>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</si>
  <si>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</si>
  <si>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</si>
  <si>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</si>
  <si>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</si>
  <si>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</si>
  <si>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</si>
  <si>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</si>
  <si>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</si>
  <si>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</si>
  <si>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</si>
  <si>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</si>
  <si>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</si>
  <si>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</si>
  <si>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</si>
  <si>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</si>
  <si>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</si>
  <si>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</si>
  <si>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</si>
  <si>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</si>
  <si>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</si>
  <si>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</si>
  <si>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</si>
  <si>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</si>
  <si>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</si>
  <si>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</si>
  <si>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</si>
  <si>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</si>
  <si>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</si>
  <si>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</si>
  <si>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</si>
  <si>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</si>
  <si>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</si>
  <si>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</si>
  <si>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</si>
  <si>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</si>
  <si>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</si>
  <si>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</si>
  <si>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</si>
  <si>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</si>
  <si>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</si>
  <si>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</si>
  <si>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</si>
  <si>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</si>
  <si>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</si>
  <si>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</si>
  <si>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</si>
  <si>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</si>
  <si>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</si>
  <si>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</si>
  <si>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</si>
  <si>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</si>
  <si>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</si>
  <si>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</si>
  <si>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</si>
  <si>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</si>
  <si>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</si>
  <si>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</si>
  <si>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</si>
  <si>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</si>
  <si>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</si>
  <si>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</si>
  <si>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</si>
  <si>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</si>
  <si>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</si>
  <si>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</si>
  <si>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</si>
  <si>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</si>
  <si>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</si>
  <si>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</si>
  <si>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</si>
  <si>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</si>
  <si>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</si>
  <si>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</si>
  <si>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</si>
  <si>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</si>
  <si>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</si>
  <si>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</si>
  <si>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</si>
  <si>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</si>
  <si>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</si>
  <si>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</si>
  <si>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</si>
  <si>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</si>
  <si>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</si>
  <si>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</si>
  <si>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</si>
  <si>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</si>
  <si>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</si>
  <si>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</si>
  <si>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</si>
  <si>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</si>
  <si>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</si>
  <si>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</si>
  <si>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</si>
  <si>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</si>
  <si>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</si>
  <si>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</si>
  <si>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</si>
  <si>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</si>
  <si>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</si>
  <si>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</si>
  <si>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</si>
  <si>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</si>
  <si>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</si>
  <si>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</si>
  <si>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</si>
  <si>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</si>
  <si>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</si>
  <si>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</si>
  <si>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</si>
  <si>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</si>
  <si>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</si>
  <si>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</si>
  <si>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</si>
  <si>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</si>
  <si>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</si>
  <si>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</si>
  <si>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</si>
  <si>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</si>
  <si>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</si>
  <si>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</si>
  <si>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</si>
  <si>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</si>
  <si>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</si>
  <si>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</si>
  <si>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</si>
  <si>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</si>
  <si>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</si>
  <si>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</si>
  <si>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</si>
  <si>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</si>
  <si>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</si>
  <si>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</si>
  <si>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</si>
  <si>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</si>
  <si>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</si>
  <si>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</si>
  <si>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</si>
  <si>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</si>
  <si>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</si>
  <si>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</si>
  <si>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</si>
  <si>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</si>
  <si>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</si>
  <si>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</si>
  <si>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</si>
  <si>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</si>
  <si>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</si>
  <si>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</si>
  <si>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</si>
  <si>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</si>
  <si>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</si>
  <si>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</si>
  <si>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</si>
  <si>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</si>
  <si>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</si>
  <si>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</si>
  <si>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</si>
  <si>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</si>
  <si>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</si>
  <si>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</si>
  <si>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</si>
  <si>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</si>
  <si>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</si>
  <si>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</si>
  <si>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</si>
  <si>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</si>
  <si>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</si>
  <si>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</si>
  <si>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</si>
  <si>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</si>
  <si>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</si>
  <si>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</si>
  <si>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</si>
  <si>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</si>
  <si>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</si>
  <si>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</si>
  <si>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</si>
  <si>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</si>
  <si>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</si>
  <si>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</si>
  <si>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</si>
  <si>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</si>
  <si>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</si>
  <si>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</si>
  <si>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</si>
  <si>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</si>
  <si>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</si>
  <si>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</si>
  <si>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</si>
  <si>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</si>
  <si>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</si>
  <si>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</si>
  <si>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</si>
  <si>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</si>
  <si>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</si>
  <si>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</si>
  <si>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</si>
  <si>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</si>
  <si>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</si>
  <si>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</si>
  <si>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</si>
  <si>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</si>
  <si>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</si>
  <si>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</si>
  <si>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</si>
  <si>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</si>
  <si>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</si>
  <si>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</si>
  <si>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</si>
  <si>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</si>
  <si>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</si>
  <si>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</si>
  <si>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</si>
  <si>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</si>
  <si>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</si>
  <si>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</si>
  <si>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</si>
  <si>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</si>
  <si>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</si>
  <si>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</si>
  <si>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</si>
  <si>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</si>
  <si>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</si>
  <si>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</si>
  <si>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</si>
  <si>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</si>
  <si>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</si>
  <si>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</si>
  <si>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</si>
  <si>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</si>
  <si>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</si>
  <si>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</si>
  <si>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</si>
  <si>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</si>
  <si>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</si>
  <si>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</si>
  <si>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</si>
  <si>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</si>
  <si>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</si>
  <si>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</si>
  <si>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</si>
  <si>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</si>
  <si>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</si>
  <si>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</si>
  <si>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</si>
  <si>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</si>
  <si>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</si>
  <si>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</si>
  <si>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</si>
  <si>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</si>
  <si>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</si>
  <si>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</si>
  <si>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</si>
  <si>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</si>
  <si>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</si>
  <si>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</si>
  <si>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</si>
  <si>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</si>
  <si>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</si>
  <si>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</si>
  <si>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</si>
  <si>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</si>
  <si>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</si>
  <si>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</si>
  <si>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</si>
  <si>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</si>
  <si>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</si>
  <si>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</si>
  <si>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</si>
  <si>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</si>
  <si>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</si>
  <si>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</si>
  <si>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</si>
  <si>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</si>
  <si>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</si>
  <si>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</si>
  <si>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</si>
  <si>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</si>
  <si>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</si>
  <si>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</si>
  <si>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</si>
  <si>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</si>
  <si>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</si>
  <si>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</si>
  <si>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</si>
  <si>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</si>
  <si>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</si>
  <si>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</si>
  <si>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</si>
  <si>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</si>
  <si>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</si>
  <si>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</si>
  <si>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</si>
  <si>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</si>
  <si>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</si>
  <si>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</si>
  <si>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</si>
  <si>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</si>
  <si>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</si>
  <si>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</si>
  <si>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</si>
  <si>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</si>
  <si>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</si>
  <si>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</si>
  <si>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</si>
  <si>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</si>
  <si>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</si>
  <si>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</si>
  <si>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</si>
  <si>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</si>
  <si>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</si>
  <si>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</si>
  <si>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</si>
  <si>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</si>
  <si>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</si>
  <si>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</si>
  <si>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</si>
  <si>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</si>
  <si>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</si>
  <si>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</si>
  <si>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</si>
  <si>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</si>
  <si>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</si>
  <si>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</si>
  <si>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</si>
  <si>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</si>
  <si>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</si>
  <si>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</si>
  <si>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</si>
  <si>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</si>
  <si>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</si>
  <si>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</si>
  <si>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</si>
  <si>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</si>
  <si>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</si>
  <si>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</si>
  <si>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</si>
  <si>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</si>
  <si>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</si>
  <si>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</si>
  <si>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</si>
  <si>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</si>
  <si>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</si>
  <si>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</si>
  <si>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</si>
  <si>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</si>
  <si>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</si>
  <si>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</si>
  <si>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</si>
  <si>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</si>
  <si>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</si>
  <si>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</si>
  <si>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</si>
  <si>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</si>
  <si>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</si>
  <si>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</si>
  <si>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</si>
  <si>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</si>
  <si>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</si>
  <si>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</si>
  <si>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</si>
  <si>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</si>
  <si>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</si>
  <si>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</si>
  <si>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</si>
  <si>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</si>
  <si>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</si>
  <si>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</si>
  <si>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</si>
  <si>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</si>
  <si>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</si>
  <si>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</si>
  <si>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</si>
  <si>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</si>
  <si>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</si>
  <si>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</si>
  <si>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</si>
  <si>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</si>
  <si>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</si>
  <si>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</si>
  <si>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</si>
  <si>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</si>
  <si>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</si>
  <si>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</si>
  <si>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</si>
  <si>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</si>
  <si>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</si>
  <si>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</si>
  <si>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</si>
  <si>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</si>
  <si>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</si>
  <si>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</si>
  <si>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</si>
  <si>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</si>
  <si>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</si>
  <si>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</si>
  <si>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</si>
  <si>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</si>
  <si>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</si>
  <si>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</si>
  <si>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</si>
  <si>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</si>
  <si>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</si>
  <si>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</si>
  <si>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</si>
  <si>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</si>
  <si>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</si>
  <si>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</si>
  <si>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</si>
  <si>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</si>
  <si>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</si>
  <si>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</si>
  <si>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</si>
  <si>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</si>
  <si>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</si>
  <si>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</si>
  <si>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</si>
  <si>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</si>
  <si>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</si>
  <si>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</si>
  <si>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</si>
  <si>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</si>
  <si>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</si>
  <si>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</si>
  <si>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</si>
  <si>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</si>
  <si>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</si>
  <si>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</si>
  <si>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</si>
  <si>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</si>
  <si>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</si>
  <si>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</si>
  <si>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</si>
  <si>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</si>
  <si>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</si>
  <si>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</si>
  <si>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</si>
  <si>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</si>
  <si>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</si>
  <si>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</si>
  <si>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</si>
  <si>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</si>
  <si>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</si>
  <si>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</si>
  <si>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</si>
  <si>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</si>
  <si>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</si>
  <si>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</si>
  <si>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</si>
  <si>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</si>
  <si>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</si>
  <si>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</si>
  <si>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</si>
  <si>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</si>
  <si>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</si>
  <si>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</si>
  <si>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</si>
  <si>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</si>
  <si>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</si>
  <si>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</si>
  <si>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</si>
  <si>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</si>
  <si>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</si>
  <si>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</si>
  <si>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</si>
  <si>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</si>
  <si>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</si>
  <si>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</si>
  <si>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</si>
  <si>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</si>
  <si>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</si>
  <si>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</si>
  <si>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</si>
  <si>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</si>
  <si>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</si>
  <si>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</si>
  <si>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</si>
  <si>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</si>
  <si>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</si>
  <si>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</si>
  <si>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</si>
  <si>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</si>
  <si>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</si>
  <si>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</si>
  <si>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</si>
  <si>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</si>
  <si>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</si>
  <si>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</si>
  <si>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</si>
  <si>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</si>
  <si>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</si>
  <si>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</si>
  <si>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</si>
  <si>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</si>
  <si>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</si>
  <si>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</si>
  <si>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</si>
  <si>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</si>
  <si>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</si>
  <si>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</si>
  <si>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</si>
  <si>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</si>
  <si>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</si>
  <si>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</si>
  <si>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</si>
  <si>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</si>
  <si>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</si>
  <si>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</si>
  <si>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</si>
  <si>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</si>
  <si>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</si>
  <si>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</si>
  <si>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</si>
  <si>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</si>
  <si>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</si>
  <si>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</si>
  <si>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</si>
  <si>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</si>
  <si>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</si>
  <si>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</si>
  <si>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</si>
  <si>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</si>
  <si>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</si>
  <si>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</si>
  <si>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</si>
  <si>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</si>
  <si>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</si>
  <si>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</si>
  <si>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</si>
  <si>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</si>
  <si>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</si>
  <si>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</si>
  <si>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</si>
  <si>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</si>
  <si>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</si>
  <si>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</si>
  <si>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</si>
  <si>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</si>
  <si>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</si>
  <si>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</si>
  <si>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</si>
  <si>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</si>
  <si>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</si>
  <si>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</si>
  <si>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</si>
  <si>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</si>
  <si>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</si>
  <si>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</si>
  <si>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</si>
  <si>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</si>
  <si>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</si>
  <si>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</si>
  <si>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</si>
  <si>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</si>
  <si>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</si>
  <si>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</si>
  <si>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</si>
  <si>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</si>
  <si>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</si>
  <si>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</si>
  <si>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</si>
  <si>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</si>
  <si>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</si>
  <si>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</si>
  <si>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</si>
  <si>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</si>
  <si>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</si>
  <si>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</si>
  <si>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</si>
  <si>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</si>
  <si>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</si>
  <si>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</si>
  <si>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</si>
  <si>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</si>
  <si>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</si>
  <si>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</si>
  <si>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</si>
  <si>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</si>
  <si>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</si>
  <si>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</si>
  <si>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</si>
  <si>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</si>
  <si>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</si>
  <si>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</si>
  <si>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</si>
  <si>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</si>
  <si>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</si>
  <si>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</si>
  <si>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</si>
  <si>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</si>
  <si>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</si>
  <si>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</si>
  <si>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</si>
  <si>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</si>
  <si>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</si>
  <si>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</si>
  <si>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</si>
  <si>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</si>
  <si>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</si>
  <si>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</si>
  <si>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</si>
  <si>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</si>
  <si>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</si>
  <si>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</si>
  <si>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</si>
  <si>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</si>
  <si>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</si>
  <si>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</si>
  <si>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</si>
  <si>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</si>
  <si>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</si>
  <si>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</si>
  <si>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</si>
  <si>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</si>
  <si>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</si>
  <si>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</si>
  <si>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</si>
  <si>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</si>
  <si>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</si>
  <si>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</si>
  <si>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</si>
  <si>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</si>
  <si>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</si>
  <si>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</si>
  <si>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</si>
  <si>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</si>
  <si>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</si>
  <si>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</si>
  <si>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</si>
  <si>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</si>
  <si>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</si>
  <si>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</si>
  <si>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</si>
  <si>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</si>
  <si>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</si>
  <si>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</si>
  <si>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</si>
  <si>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</si>
  <si>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</si>
  <si>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</si>
  <si>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</si>
  <si>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</si>
  <si>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</si>
  <si>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</si>
  <si>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</si>
  <si>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</si>
  <si>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</si>
  <si>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</si>
  <si>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</si>
  <si>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</si>
  <si>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</si>
  <si>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</si>
  <si>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</si>
  <si>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</si>
  <si>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</si>
  <si>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</si>
  <si>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</si>
  <si>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</si>
  <si>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</si>
  <si>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</si>
  <si>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</si>
  <si>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</si>
  <si>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</si>
  <si>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</si>
  <si>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</si>
  <si>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</si>
  <si>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</si>
  <si>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</si>
  <si>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</si>
  <si>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</si>
  <si>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</si>
  <si>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</si>
  <si>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</si>
  <si>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</si>
  <si>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</si>
  <si>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</si>
  <si>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</si>
  <si>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</si>
  <si>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</si>
  <si>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</si>
  <si>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</si>
  <si>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</si>
  <si>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</si>
  <si>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</si>
  <si>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</si>
  <si>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</si>
  <si>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</si>
  <si>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</si>
  <si>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</si>
  <si>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</si>
  <si>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</si>
  <si>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</si>
  <si>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</si>
  <si>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</si>
  <si>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</si>
  <si>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</si>
  <si>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</si>
  <si>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</si>
  <si>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</si>
  <si>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</si>
  <si>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</si>
  <si>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</si>
  <si>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</si>
  <si>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</si>
  <si>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</si>
  <si>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</si>
  <si>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</si>
  <si>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</si>
  <si>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</si>
  <si>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</si>
  <si>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</si>
  <si>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</si>
  <si>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</si>
  <si>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</si>
  <si>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</si>
  <si>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</si>
  <si>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</si>
  <si>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</si>
  <si>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</si>
  <si>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</si>
  <si>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</si>
  <si>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</si>
  <si>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</si>
  <si>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</si>
  <si>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</si>
  <si>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</si>
  <si>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</si>
  <si>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</si>
  <si>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</si>
  <si>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</si>
  <si>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</si>
  <si>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</si>
  <si>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</si>
  <si>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</si>
  <si>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</si>
  <si>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</si>
  <si>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</si>
  <si>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</si>
  <si>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</si>
  <si>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</si>
  <si>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</si>
  <si>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</si>
  <si>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</si>
  <si>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</si>
  <si>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</si>
  <si>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</si>
  <si>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</si>
  <si>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</si>
  <si>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</si>
  <si>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</si>
  <si>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</si>
  <si>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</si>
  <si>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</si>
  <si>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</si>
  <si>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</si>
  <si>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</si>
  <si>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</si>
  <si>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</si>
  <si>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</si>
  <si>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</si>
  <si>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</si>
  <si>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</si>
  <si>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</si>
  <si>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</si>
  <si>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</si>
  <si>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</si>
  <si>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</si>
  <si>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</si>
  <si>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</si>
  <si>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</si>
  <si>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</si>
  <si>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</si>
  <si>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</si>
  <si>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</si>
  <si>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</si>
  <si>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</si>
  <si>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</si>
  <si>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</si>
  <si>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</si>
  <si>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</si>
  <si>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</si>
  <si>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</si>
  <si>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</si>
  <si>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</si>
  <si>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</si>
  <si>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</si>
  <si>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</si>
  <si>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</si>
  <si>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</si>
  <si>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</si>
  <si>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</si>
  <si>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</si>
  <si>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</si>
  <si>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</si>
  <si>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</si>
  <si>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</si>
  <si>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</si>
  <si>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</si>
  <si>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</si>
  <si>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</si>
  <si>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</si>
  <si>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</si>
  <si>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</si>
  <si>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</si>
  <si>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</si>
  <si>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</si>
  <si>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</si>
  <si>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</si>
  <si>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</si>
  <si>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</si>
  <si>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</si>
  <si>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</si>
  <si>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</si>
  <si>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</si>
  <si>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</si>
  <si>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</si>
  <si>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</si>
  <si>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</si>
  <si>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</si>
  <si>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</si>
  <si>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</si>
  <si>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</si>
  <si>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</si>
  <si>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</si>
  <si>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</si>
  <si>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</si>
  <si>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</si>
  <si>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</si>
  <si>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</si>
  <si>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</si>
  <si>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</si>
  <si>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</si>
  <si>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</si>
  <si>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</si>
  <si>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</si>
  <si>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</si>
  <si>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</si>
  <si>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</si>
  <si>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</si>
  <si>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</si>
  <si>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</si>
  <si>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</si>
  <si>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</si>
  <si>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</si>
  <si>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</si>
  <si>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</si>
  <si>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</si>
  <si>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</si>
  <si>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</si>
  <si>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</si>
  <si>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</si>
  <si>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</si>
  <si>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</si>
  <si>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</si>
  <si>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</si>
  <si>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</si>
  <si>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</si>
  <si>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</si>
  <si>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</si>
  <si>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</si>
  <si>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</si>
  <si>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</si>
  <si>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</si>
  <si>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</si>
  <si>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</si>
  <si>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</si>
  <si>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</si>
  <si>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</si>
  <si>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</si>
  <si>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</si>
  <si>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</si>
  <si>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</si>
  <si>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</si>
  <si>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</si>
  <si>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</si>
  <si>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</si>
  <si>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</si>
  <si>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</si>
  <si>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</si>
  <si>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</si>
  <si>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</si>
  <si>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</si>
  <si>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</si>
  <si>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</si>
  <si>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</si>
  <si>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</si>
  <si>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</si>
  <si>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</si>
  <si>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</si>
  <si>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</si>
  <si>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</si>
  <si>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</si>
  <si>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</si>
  <si>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</si>
  <si>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</si>
  <si>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</si>
  <si>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</si>
  <si>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</si>
  <si>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</si>
  <si>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</si>
  <si>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</si>
  <si>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</si>
  <si>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</si>
  <si>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</si>
  <si>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</si>
  <si>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</si>
  <si>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</si>
  <si>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</si>
  <si>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</si>
  <si>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</si>
  <si>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</si>
  <si>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</si>
  <si>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</si>
  <si>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</si>
  <si>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</si>
  <si>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</si>
  <si>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</si>
  <si>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</si>
  <si>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</si>
  <si>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</si>
  <si>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</si>
  <si>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</si>
  <si>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</si>
  <si>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</si>
  <si>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</si>
  <si>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</si>
  <si>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</si>
  <si>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</si>
  <si>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</si>
  <si>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</si>
  <si>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</si>
  <si>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</si>
  <si>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</si>
  <si>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</si>
  <si>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</si>
  <si>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</si>
  <si>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</si>
  <si>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</si>
  <si>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</si>
  <si>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</si>
  <si>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</si>
  <si>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</si>
  <si>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</si>
  <si>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</si>
  <si>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</si>
  <si>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</si>
  <si>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</si>
  <si>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</si>
  <si>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</si>
  <si>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</si>
  <si>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</si>
  <si>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</si>
  <si>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</si>
  <si>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</si>
  <si>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</si>
  <si>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</si>
  <si>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</si>
  <si>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</si>
  <si>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</si>
  <si>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</si>
  <si>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</si>
  <si>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</si>
  <si>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</si>
  <si>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</si>
  <si>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</si>
  <si>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</si>
  <si>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</si>
  <si>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</si>
  <si>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</si>
  <si>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</si>
  <si>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</si>
  <si>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</si>
  <si>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</si>
  <si>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</si>
  <si>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</si>
  <si>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</si>
  <si>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</si>
  <si>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</si>
  <si>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</si>
  <si>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</si>
  <si>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</si>
  <si>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</si>
  <si>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</si>
  <si>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</si>
  <si>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</si>
  <si>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</si>
  <si>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</si>
  <si>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</si>
  <si>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</si>
  <si>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</si>
  <si>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</si>
  <si>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</si>
  <si>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</si>
  <si>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</si>
  <si>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</si>
  <si>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</si>
  <si>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</si>
  <si>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</si>
  <si>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</si>
  <si>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</si>
  <si>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</si>
  <si>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</si>
  <si>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</si>
  <si>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</si>
  <si>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</si>
  <si>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</si>
  <si>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</si>
  <si>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</si>
  <si>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</si>
  <si>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</si>
  <si>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</si>
  <si>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</si>
  <si>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</si>
  <si>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</si>
  <si>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</si>
  <si>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</si>
  <si>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</si>
  <si>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</si>
  <si>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</si>
  <si>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</si>
  <si>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</si>
  <si>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</si>
  <si>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</si>
  <si>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</si>
  <si>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</si>
  <si>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</si>
  <si>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</si>
  <si>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</si>
  <si>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</si>
  <si>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</si>
  <si>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</si>
  <si>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</si>
  <si>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</si>
  <si>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</si>
  <si>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</si>
  <si>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</si>
  <si>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</si>
  <si>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</si>
  <si>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</si>
  <si>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</si>
  <si>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</si>
  <si>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</si>
  <si>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</si>
  <si>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</si>
  <si>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</si>
  <si>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</si>
  <si>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</si>
  <si>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</si>
  <si>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</si>
  <si>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</si>
  <si>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</si>
  <si>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</si>
  <si>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</si>
  <si>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</si>
  <si>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</si>
  <si>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</si>
  <si>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</si>
  <si>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</si>
  <si>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</si>
  <si>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</si>
  <si>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</si>
  <si>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</si>
  <si>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</si>
  <si>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</si>
  <si>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</si>
  <si>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</si>
  <si>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</si>
  <si>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</si>
  <si>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</si>
  <si>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</si>
  <si>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</si>
  <si>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</si>
  <si>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</si>
  <si>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</si>
  <si>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</si>
  <si>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</si>
  <si>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</si>
  <si>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</si>
  <si>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</si>
  <si>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</si>
  <si>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</si>
  <si>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</si>
  <si>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</si>
  <si>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</si>
  <si>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</si>
  <si>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</si>
  <si>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</si>
  <si>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</si>
  <si>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</si>
  <si>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</si>
  <si>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</si>
  <si>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</si>
  <si>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</si>
  <si>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</si>
  <si>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</si>
  <si>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</si>
  <si>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</si>
  <si>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</si>
  <si>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</si>
  <si>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</si>
  <si>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</si>
  <si>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</si>
  <si>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</si>
  <si>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</si>
  <si>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</si>
  <si>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</si>
  <si>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</si>
  <si>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</si>
  <si>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</si>
  <si>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</si>
  <si>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</si>
  <si>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</si>
  <si>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</si>
  <si>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</si>
  <si>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</si>
  <si>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</si>
  <si>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</si>
  <si>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</si>
  <si>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</si>
  <si>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</si>
  <si>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</si>
  <si>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</si>
  <si>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</si>
  <si>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</si>
  <si>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</si>
  <si>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</si>
  <si>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</si>
  <si>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</si>
  <si>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</si>
  <si>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</si>
  <si>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</si>
  <si>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</si>
  <si>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</si>
  <si>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</si>
  <si>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</si>
  <si>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</si>
  <si>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</si>
  <si>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</si>
  <si>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</si>
  <si>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</si>
  <si>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</si>
  <si>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</si>
  <si>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</si>
  <si>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</si>
  <si>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</si>
  <si>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</si>
  <si>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</si>
  <si>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</si>
  <si>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</si>
  <si>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</si>
  <si>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</si>
  <si>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</si>
  <si>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</si>
  <si>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</si>
  <si>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</si>
  <si>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</si>
  <si>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</si>
  <si>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</si>
  <si>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</si>
  <si>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</si>
  <si>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</si>
  <si>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</si>
  <si>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</si>
  <si>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</si>
  <si>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</si>
  <si>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</si>
  <si>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</si>
  <si>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</si>
  <si>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</si>
  <si>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</si>
  <si>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</si>
  <si>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</si>
  <si>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</si>
  <si>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</si>
  <si>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</si>
  <si>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</si>
  <si>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</si>
  <si>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</si>
  <si>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</si>
  <si>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</si>
  <si>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</si>
  <si>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</si>
  <si>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</si>
  <si>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</si>
  <si>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</si>
  <si>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</si>
  <si>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</si>
  <si>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</si>
  <si>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</si>
  <si>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</si>
  <si>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</si>
  <si>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</si>
  <si>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</si>
  <si>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</si>
  <si>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</si>
  <si>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</si>
  <si>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</si>
  <si>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</si>
  <si>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</si>
  <si>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</si>
  <si>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</si>
  <si>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</si>
  <si>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</si>
  <si>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</si>
  <si>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</si>
  <si>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</si>
  <si>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</si>
  <si>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</si>
  <si>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</si>
  <si>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</si>
  <si>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</si>
  <si>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</si>
  <si>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</si>
  <si>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</si>
  <si>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</si>
  <si>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</si>
  <si>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</si>
  <si>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</si>
  <si>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</si>
  <si>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</si>
  <si>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</si>
  <si>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</si>
  <si>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</si>
  <si>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</si>
  <si>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</si>
  <si>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</si>
  <si>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</si>
  <si>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</si>
  <si>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</si>
  <si>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</si>
  <si>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</si>
  <si>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</si>
  <si>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</si>
  <si>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</si>
  <si>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</si>
  <si>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</si>
  <si>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</si>
  <si>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</si>
  <si>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</si>
  <si>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</si>
  <si>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</si>
  <si>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</si>
  <si>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</si>
  <si>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</si>
  <si>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</si>
  <si>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</si>
  <si>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</si>
  <si>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</si>
  <si>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</si>
  <si>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</si>
  <si>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</si>
  <si>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</si>
  <si>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</si>
  <si>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</si>
  <si>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</si>
  <si>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</si>
  <si>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</si>
  <si>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</si>
  <si>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</si>
  <si>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</si>
  <si>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</si>
  <si>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</si>
  <si>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</si>
  <si>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</si>
  <si>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</si>
  <si>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</si>
  <si>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</si>
  <si>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</si>
  <si>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</si>
  <si>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</si>
  <si>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</si>
  <si>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</si>
  <si>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</si>
  <si>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</si>
  <si>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</si>
  <si>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</si>
  <si>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</si>
  <si>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</si>
  <si>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</si>
  <si>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</si>
  <si>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</si>
  <si>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</si>
  <si>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</si>
  <si>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</si>
  <si>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</si>
  <si>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</si>
  <si>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</si>
  <si>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</si>
  <si>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</si>
  <si>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</si>
  <si>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</si>
  <si>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</si>
  <si>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</si>
  <si>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</si>
  <si>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</si>
  <si>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</si>
  <si>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</si>
  <si>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</si>
  <si>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</si>
  <si>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</si>
  <si>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</si>
  <si>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</si>
  <si>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</si>
  <si>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</si>
  <si>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</si>
  <si>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</si>
  <si>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</si>
  <si>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</si>
  <si>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</si>
  <si>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</si>
  <si>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</si>
  <si>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</si>
  <si>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</si>
  <si>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</si>
  <si>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</si>
  <si>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</si>
  <si>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</si>
  <si>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</si>
  <si>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</si>
  <si>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</si>
  <si>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</si>
  <si>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</si>
  <si>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</si>
  <si>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</si>
  <si>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</si>
  <si>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</si>
  <si>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</si>
  <si>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</si>
  <si>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</si>
  <si>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</si>
  <si>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</si>
  <si>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</si>
  <si>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</si>
  <si>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</si>
  <si>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</si>
  <si>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</si>
  <si>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</si>
  <si>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</si>
  <si>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</si>
  <si>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</si>
  <si>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</si>
  <si>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</si>
  <si>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</si>
  <si>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</si>
  <si>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</si>
  <si>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</si>
  <si>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</si>
  <si>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</si>
  <si>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</si>
  <si>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</si>
  <si>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</si>
  <si>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</si>
  <si>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</si>
  <si>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</si>
  <si>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</si>
  <si>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</si>
  <si>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</si>
  <si>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</si>
  <si>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</si>
  <si>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</si>
  <si>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</si>
  <si>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</si>
  <si>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</si>
  <si>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</si>
  <si>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</si>
  <si>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</si>
  <si>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</si>
  <si>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</si>
  <si>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</si>
  <si>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</si>
  <si>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</si>
  <si>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</si>
  <si>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</si>
  <si>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</si>
  <si>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</si>
  <si>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</si>
  <si>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</si>
  <si>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</si>
  <si>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</si>
  <si>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</si>
  <si>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</si>
  <si>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</si>
  <si>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</si>
  <si>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</si>
  <si>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</si>
  <si>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</si>
  <si>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</si>
  <si>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</si>
  <si>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</si>
  <si>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</si>
  <si>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</si>
  <si>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</si>
  <si>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</si>
  <si>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</si>
  <si>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</si>
  <si>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</si>
  <si>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</si>
  <si>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</si>
  <si>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</si>
  <si>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</si>
  <si>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</si>
  <si>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</si>
  <si>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</si>
  <si>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</si>
  <si>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</si>
  <si>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</si>
  <si>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</si>
  <si>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</si>
  <si>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</si>
  <si>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</si>
  <si>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</si>
  <si>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</si>
  <si>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</si>
  <si>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</si>
  <si>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</si>
  <si>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</si>
  <si>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</si>
  <si>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</si>
  <si>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</si>
  <si>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</si>
  <si>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</si>
  <si>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</si>
  <si>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</si>
  <si>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</si>
  <si>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</si>
  <si>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</si>
  <si>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</si>
  <si>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</si>
  <si>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</si>
  <si>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</si>
  <si>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</si>
  <si>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</si>
  <si>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</si>
  <si>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</si>
  <si>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</si>
  <si>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</si>
  <si>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</si>
  <si>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</si>
  <si>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</si>
  <si>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</si>
  <si>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</si>
  <si>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</si>
  <si>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</si>
  <si>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</si>
  <si>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</si>
  <si>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</si>
  <si>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</si>
  <si>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</si>
  <si>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</si>
  <si>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</si>
  <si>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</si>
  <si>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</si>
  <si>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</si>
  <si>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</si>
  <si>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</si>
  <si>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</si>
  <si>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</si>
  <si>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</si>
  <si>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</si>
  <si>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</si>
  <si>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</si>
  <si>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</si>
  <si>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</si>
  <si>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</si>
  <si>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</si>
  <si>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</si>
  <si>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</si>
  <si>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</si>
  <si>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</si>
  <si>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</si>
  <si>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</si>
  <si>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</si>
  <si>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</si>
  <si>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</si>
  <si>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</si>
  <si>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</si>
  <si>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</si>
  <si>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</si>
  <si>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</si>
  <si>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</si>
  <si>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</si>
  <si>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</si>
  <si>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</si>
  <si>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</si>
  <si>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</si>
  <si>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</si>
  <si>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</si>
  <si>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</si>
  <si>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</si>
  <si>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</si>
  <si>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</si>
  <si>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</si>
  <si>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</si>
  <si>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</si>
  <si>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</si>
  <si>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</si>
  <si>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</si>
  <si>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</si>
  <si>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</si>
  <si>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</si>
  <si>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</si>
  <si>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</si>
  <si>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</si>
  <si>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</si>
  <si>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</si>
  <si>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</si>
  <si>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</si>
  <si>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</si>
  <si>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</si>
  <si>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</si>
  <si>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</si>
  <si>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</si>
  <si>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</si>
  <si>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</si>
  <si>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</si>
  <si>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</si>
  <si>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</si>
  <si>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</si>
  <si>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</si>
  <si>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</si>
  <si>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</si>
  <si>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</si>
  <si>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</si>
  <si>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</si>
  <si>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</si>
  <si>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</si>
  <si>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</si>
  <si>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</si>
  <si>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</si>
  <si>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</si>
  <si>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</si>
  <si>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</si>
  <si>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</si>
  <si>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</si>
  <si>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</si>
  <si>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</si>
  <si>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</si>
  <si>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</si>
  <si>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</si>
  <si>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</si>
  <si>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</si>
  <si>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</si>
  <si>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</si>
  <si>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</si>
  <si>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</si>
  <si>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</si>
  <si>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</si>
  <si>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</si>
  <si>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</si>
  <si>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</si>
  <si>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</si>
  <si>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</si>
  <si>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</si>
  <si>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</si>
  <si>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</si>
  <si>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</si>
  <si>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</si>
  <si>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</si>
  <si>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</si>
  <si>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</si>
  <si>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</si>
  <si>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</si>
  <si>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</si>
  <si>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</si>
  <si>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</si>
  <si>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</si>
  <si>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</si>
  <si>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</si>
  <si>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</si>
  <si>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</si>
  <si>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</si>
  <si>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</si>
  <si>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</si>
  <si>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</si>
  <si>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</si>
  <si>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</si>
  <si>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</si>
  <si>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</si>
  <si>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</si>
  <si>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</si>
  <si>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</si>
  <si>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</si>
  <si>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</si>
  <si>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</si>
  <si>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</si>
  <si>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</si>
  <si>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</si>
  <si>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</si>
  <si>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</si>
  <si>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</si>
  <si>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</si>
  <si>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</si>
  <si>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</si>
  <si>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</si>
  <si>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</si>
  <si>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</si>
  <si>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</si>
  <si>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</si>
  <si>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</si>
  <si>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</si>
  <si>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</si>
  <si>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</si>
  <si>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</si>
  <si>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</si>
  <si>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</si>
  <si>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</si>
  <si>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</si>
  <si>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</si>
  <si>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</si>
  <si>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</si>
  <si>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</si>
  <si>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</si>
  <si>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</si>
  <si>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</si>
  <si>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</si>
  <si>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</si>
  <si>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</si>
  <si>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</si>
  <si>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</si>
  <si>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</si>
  <si>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</si>
  <si>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</si>
  <si>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</si>
  <si>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</si>
  <si>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</si>
  <si>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</si>
  <si>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</si>
  <si>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</si>
  <si>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</si>
  <si>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</si>
  <si>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</si>
  <si>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</si>
  <si>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</si>
  <si>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</si>
  <si>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</si>
  <si>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</si>
  <si>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</si>
  <si>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</si>
  <si>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</si>
  <si>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</si>
  <si>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</si>
  <si>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</si>
  <si>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</si>
  <si>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</si>
  <si>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</si>
  <si>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</si>
  <si>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</si>
  <si>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</si>
  <si>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</si>
  <si>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</si>
  <si>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</si>
  <si>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</si>
  <si>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</si>
  <si>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</si>
  <si>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</si>
  <si>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</si>
  <si>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</si>
  <si>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</si>
  <si>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</si>
  <si>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</si>
  <si>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</si>
  <si>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</si>
  <si>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</si>
  <si>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</si>
  <si>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</si>
  <si>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</si>
  <si>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</si>
  <si>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</si>
  <si>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</si>
  <si>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</si>
  <si>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</si>
  <si>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</si>
  <si>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</si>
  <si>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</si>
  <si>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</si>
  <si>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</si>
  <si>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</si>
  <si>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</si>
  <si>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</si>
  <si>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</si>
  <si>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</si>
  <si>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</si>
  <si>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</si>
  <si>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</si>
  <si>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</si>
  <si>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</si>
  <si>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</si>
  <si>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</si>
  <si>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</si>
  <si>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</si>
  <si>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</si>
  <si>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</si>
  <si>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</si>
  <si>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</si>
  <si>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</si>
  <si>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</si>
  <si>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</si>
  <si>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</si>
  <si>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</si>
  <si>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</si>
  <si>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</si>
  <si>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</si>
  <si>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</si>
  <si>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</si>
  <si>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</si>
  <si>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</si>
  <si>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</si>
  <si>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</si>
  <si>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</si>
  <si>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</si>
  <si>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</si>
  <si>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</si>
  <si>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</si>
  <si>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</si>
  <si>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</si>
  <si>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</si>
  <si>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</si>
  <si>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</si>
  <si>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</si>
  <si>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</si>
  <si>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</si>
  <si>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</si>
  <si>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</si>
  <si>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</si>
  <si>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</si>
  <si>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</si>
  <si>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</si>
  <si>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</si>
  <si>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</si>
  <si>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</si>
  <si>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</si>
  <si>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</si>
  <si>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</si>
  <si>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</si>
  <si>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</si>
  <si>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</si>
  <si>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</si>
  <si>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</si>
  <si>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</si>
  <si>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</si>
  <si>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</si>
  <si>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</si>
  <si>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</si>
  <si>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</si>
  <si>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</si>
  <si>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</si>
  <si>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</si>
  <si>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</si>
  <si>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</si>
  <si>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</si>
  <si>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</si>
  <si>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</si>
  <si>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</si>
  <si>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</si>
  <si>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</si>
  <si>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</si>
  <si>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</si>
  <si>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</si>
  <si>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</si>
  <si>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</si>
  <si>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</si>
  <si>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</si>
  <si>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</si>
  <si>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</si>
  <si>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</si>
  <si>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</si>
  <si>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</si>
  <si>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</si>
  <si>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</si>
  <si>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</si>
  <si>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</si>
  <si>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</si>
  <si>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</si>
  <si>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</si>
  <si>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</si>
  <si>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</si>
  <si>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</si>
  <si>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</si>
  <si>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</si>
  <si>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</si>
  <si>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</si>
  <si>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</si>
  <si>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</si>
  <si>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</si>
  <si>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</si>
  <si>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</si>
  <si>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</si>
  <si>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</si>
  <si>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</si>
  <si>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</si>
  <si>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</si>
  <si>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</si>
  <si>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</si>
  <si>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</si>
  <si>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</si>
  <si>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</si>
  <si>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</si>
  <si>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</si>
  <si>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</si>
  <si>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</si>
  <si>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</si>
  <si>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</si>
  <si>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</si>
  <si>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</si>
  <si>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</si>
  <si>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</si>
  <si>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</si>
  <si>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</si>
  <si>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</si>
  <si>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</si>
  <si>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</si>
  <si>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</si>
  <si>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</si>
  <si>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</si>
  <si>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</si>
  <si>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</si>
  <si>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</si>
  <si>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</si>
  <si>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</si>
  <si>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</si>
  <si>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</si>
  <si>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</si>
  <si>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</si>
  <si>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</si>
  <si>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</si>
  <si>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</si>
  <si>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</si>
  <si>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</si>
  <si>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</si>
  <si>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</si>
  <si>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</si>
  <si>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</si>
  <si>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</si>
  <si>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</si>
  <si>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</si>
  <si>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</si>
  <si>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</si>
  <si>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</si>
  <si>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</si>
  <si>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</si>
  <si>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</si>
  <si>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</si>
  <si>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</si>
  <si>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</si>
  <si>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</si>
  <si>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</si>
  <si>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</si>
  <si>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</si>
  <si>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</si>
  <si>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</si>
  <si>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</si>
  <si>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</si>
  <si>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</si>
  <si>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</si>
  <si>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</si>
  <si>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</si>
  <si>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</si>
  <si>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</si>
  <si>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</si>
  <si>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</si>
  <si>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</si>
  <si>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</si>
  <si>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</si>
  <si>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</si>
  <si>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</si>
  <si>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</si>
  <si>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</si>
  <si>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</si>
  <si>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</si>
  <si>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</si>
  <si>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</si>
  <si>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</si>
  <si>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</si>
  <si>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</si>
  <si>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</si>
  <si>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</si>
  <si>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</si>
  <si>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</si>
  <si>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</si>
  <si>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</si>
  <si>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</si>
  <si>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</si>
  <si>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</si>
  <si>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</si>
  <si>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</si>
  <si>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</si>
  <si>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</si>
  <si>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</si>
  <si>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</si>
  <si>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</si>
  <si>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</si>
  <si>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</si>
  <si>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</si>
  <si>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</si>
  <si>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</si>
  <si>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</si>
  <si>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</si>
  <si>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</si>
  <si>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</si>
  <si>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</si>
  <si>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</si>
  <si>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</si>
  <si>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</si>
  <si>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</si>
  <si>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</si>
  <si>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</si>
  <si>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</si>
  <si>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</si>
  <si>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</si>
  <si>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</si>
  <si>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</si>
  <si>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</si>
  <si>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</si>
  <si>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</si>
  <si>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</si>
  <si>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</si>
  <si>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</si>
  <si>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</si>
  <si>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</si>
  <si>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</si>
  <si>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</si>
  <si>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</si>
  <si>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</si>
  <si>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</si>
  <si>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</si>
  <si>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</si>
  <si>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</si>
  <si>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</si>
  <si>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</si>
  <si>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</si>
  <si>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</si>
  <si>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</si>
  <si>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</si>
  <si>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</si>
  <si>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</si>
  <si>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</si>
  <si>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</si>
  <si>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</si>
  <si>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</si>
  <si>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</si>
  <si>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</si>
  <si>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</si>
  <si>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</si>
  <si>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</si>
  <si>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</si>
  <si>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</si>
  <si>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</si>
  <si>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</si>
  <si>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</si>
  <si>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</si>
  <si>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</si>
  <si>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</si>
  <si>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</si>
  <si>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</si>
  <si>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</si>
  <si>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</si>
  <si>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</si>
  <si>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</si>
  <si>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</si>
  <si>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</si>
  <si>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</si>
  <si>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</si>
  <si>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</si>
  <si>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</si>
  <si>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</si>
  <si>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</si>
  <si>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</si>
  <si>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</si>
  <si>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</si>
  <si>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</si>
  <si>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</si>
  <si>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</si>
  <si>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</si>
  <si>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</si>
  <si>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</si>
  <si>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</si>
  <si>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</si>
  <si>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</si>
  <si>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</si>
  <si>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</si>
  <si>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</si>
  <si>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</si>
  <si>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</si>
  <si>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</si>
  <si>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</si>
  <si>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</si>
  <si>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</si>
  <si>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</si>
  <si>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</si>
  <si>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</si>
  <si>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</si>
  <si>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</si>
  <si>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</si>
  <si>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</si>
  <si>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</si>
  <si>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</si>
  <si>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</si>
  <si>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</si>
  <si>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</si>
  <si>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</si>
  <si>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</si>
  <si>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</si>
  <si>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</si>
  <si>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</si>
  <si>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</si>
  <si>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</si>
  <si>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</si>
  <si>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</si>
  <si>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</si>
  <si>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</si>
  <si>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</si>
  <si>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</si>
  <si>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</si>
  <si>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</si>
  <si>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</si>
  <si>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</si>
  <si>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</si>
  <si>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</si>
  <si>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</si>
  <si>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</si>
  <si>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</si>
  <si>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</si>
  <si>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</si>
  <si>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</si>
  <si>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</si>
  <si>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</si>
  <si>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</si>
  <si>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</si>
  <si>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</si>
  <si>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</si>
  <si>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</si>
  <si>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</si>
  <si>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</si>
  <si>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</si>
  <si>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</si>
  <si>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</si>
  <si>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</si>
  <si>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</si>
  <si>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</si>
  <si>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</si>
  <si>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</si>
  <si>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</si>
  <si>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</si>
  <si>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</si>
  <si>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</si>
  <si>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</si>
  <si>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</si>
  <si>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</si>
  <si>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</si>
  <si>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</si>
  <si>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</si>
  <si>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</si>
  <si>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</si>
  <si>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</si>
  <si>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</si>
  <si>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</si>
  <si>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</si>
  <si>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</si>
  <si>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</si>
  <si>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</si>
  <si>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</si>
  <si>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</si>
  <si>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</si>
  <si>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</si>
  <si>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</si>
  <si>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</si>
  <si>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</si>
  <si>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</si>
  <si>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</si>
  <si>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</si>
  <si>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</si>
  <si>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</si>
  <si>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</si>
  <si>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</si>
  <si>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</si>
  <si>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</si>
  <si>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</si>
  <si>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</si>
  <si>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</si>
  <si>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</si>
  <si>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</si>
  <si>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</si>
  <si>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</si>
  <si>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</si>
  <si>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</si>
  <si>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</si>
  <si>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</si>
  <si>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</si>
  <si>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</si>
  <si>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</si>
  <si>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</si>
  <si>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</si>
  <si>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</si>
  <si>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</si>
  <si>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</si>
  <si>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</si>
  <si>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</si>
  <si>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</si>
  <si>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</si>
  <si>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</si>
  <si>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</si>
  <si>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</si>
  <si>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</si>
  <si>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</si>
  <si>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</si>
  <si>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</si>
  <si>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</si>
  <si>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</si>
  <si>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</si>
  <si>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</si>
  <si>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</si>
  <si>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</si>
  <si>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</si>
  <si>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</si>
  <si>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</si>
  <si>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</si>
  <si>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</si>
  <si>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</si>
  <si>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</si>
  <si>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</si>
  <si>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</si>
  <si>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</si>
  <si>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</si>
  <si>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</si>
  <si>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</si>
  <si>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</si>
  <si>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</si>
  <si>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</si>
  <si>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</si>
  <si>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</si>
  <si>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</si>
  <si>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</si>
  <si>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</si>
  <si>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</si>
  <si>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</si>
  <si>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</si>
  <si>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</si>
  <si>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</si>
  <si>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</si>
  <si>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</si>
  <si>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</si>
  <si>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</si>
  <si>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</si>
  <si>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</si>
  <si>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</si>
  <si>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</si>
  <si>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</si>
  <si>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</si>
  <si>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</si>
  <si>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</si>
  <si>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</si>
  <si>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</si>
  <si>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</si>
  <si>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</si>
  <si>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</si>
  <si>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</si>
  <si>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</si>
  <si>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</si>
  <si>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</si>
  <si>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</si>
  <si>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</si>
  <si>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</si>
  <si>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</si>
  <si>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</si>
  <si>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</si>
  <si>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</si>
  <si>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</si>
  <si>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</si>
  <si>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</si>
  <si>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</si>
  <si>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</si>
  <si>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</si>
  <si>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</si>
  <si>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</si>
  <si>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</si>
  <si>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</si>
  <si>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</si>
  <si>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</si>
  <si>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</si>
  <si>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</si>
  <si>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</si>
  <si>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</si>
  <si>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</si>
  <si>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</si>
  <si>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</si>
  <si>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</si>
  <si>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</si>
  <si>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</si>
  <si>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</si>
  <si>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</si>
  <si>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</si>
  <si>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</si>
  <si>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</si>
  <si>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</si>
  <si>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</si>
  <si>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</si>
  <si>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</si>
  <si>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</si>
  <si>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</si>
  <si>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</si>
  <si>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</si>
  <si>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</si>
  <si>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</si>
  <si>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</si>
  <si>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</si>
  <si>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</si>
  <si>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</si>
  <si>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</si>
  <si>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</si>
  <si>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</si>
  <si>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</si>
  <si>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</si>
  <si>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</si>
  <si>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</si>
  <si>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</si>
  <si>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</si>
  <si>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</si>
  <si>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</si>
  <si>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</si>
  <si>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</si>
  <si>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</si>
  <si>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</si>
  <si>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</si>
  <si>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</si>
  <si>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</si>
  <si>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</si>
  <si>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</si>
  <si>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</si>
  <si>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</si>
  <si>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</si>
  <si>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</si>
  <si>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</si>
  <si>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</si>
  <si>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</si>
  <si>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</si>
  <si>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</si>
  <si>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</si>
  <si>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</si>
  <si>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</si>
  <si>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</si>
  <si>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</si>
  <si>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</si>
  <si>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</si>
  <si>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</si>
  <si>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</si>
  <si>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</si>
  <si>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</si>
  <si>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</si>
  <si>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</si>
  <si>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</si>
  <si>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</si>
  <si>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</si>
  <si>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</si>
  <si>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</si>
  <si>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</si>
  <si>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</si>
  <si>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</si>
  <si>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</si>
  <si>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</si>
  <si>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</si>
  <si>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</si>
  <si>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</si>
  <si>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</si>
  <si>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</si>
  <si>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</si>
  <si>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</si>
  <si>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</si>
  <si>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</si>
  <si>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</si>
  <si>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</si>
  <si>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</si>
  <si>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</si>
  <si>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</si>
  <si>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</si>
  <si>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</si>
  <si>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</si>
  <si>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</si>
  <si>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</si>
  <si>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</si>
  <si>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</si>
  <si>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</si>
  <si>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</si>
  <si>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</si>
  <si>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</si>
  <si>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</si>
  <si>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</si>
  <si>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</si>
  <si>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</si>
  <si>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</si>
  <si>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</si>
  <si>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</si>
  <si>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</si>
  <si>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</si>
  <si>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</si>
  <si>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</si>
  <si>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</si>
  <si>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</si>
  <si>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</si>
  <si>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</si>
  <si>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</si>
  <si>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</si>
  <si>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</si>
  <si>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</si>
  <si>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</si>
  <si>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</si>
  <si>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</si>
  <si>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</si>
  <si>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</si>
  <si>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</si>
  <si>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</si>
  <si>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</si>
  <si>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</si>
  <si>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</si>
  <si>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</si>
  <si>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</si>
  <si>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</si>
  <si>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</si>
  <si>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</si>
  <si>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</si>
  <si>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</si>
  <si>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</si>
  <si>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</si>
  <si>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</si>
  <si>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</si>
  <si>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</si>
  <si>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</si>
  <si>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</si>
  <si>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</si>
  <si>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</si>
  <si>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</si>
  <si>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</si>
  <si>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</si>
  <si>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</si>
  <si>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</si>
  <si>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</si>
  <si>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</si>
  <si>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</si>
  <si>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</si>
  <si>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</si>
  <si>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</si>
  <si>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</si>
  <si>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</si>
  <si>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</si>
  <si>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</si>
  <si>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</si>
  <si>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</si>
  <si>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</si>
  <si>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</si>
  <si>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</si>
  <si>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</si>
  <si>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</si>
  <si>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</si>
  <si>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</si>
  <si>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</si>
  <si>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</si>
  <si>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</si>
  <si>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</si>
  <si>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</si>
  <si>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</si>
  <si>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</si>
  <si>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</si>
  <si>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</si>
  <si>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</si>
  <si>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</si>
  <si>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</si>
  <si>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</si>
  <si>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</si>
  <si>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</si>
  <si>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</si>
  <si>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</si>
  <si>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</si>
  <si>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</si>
  <si>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</si>
  <si>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</si>
  <si>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</si>
  <si>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</si>
  <si>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</si>
  <si>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</si>
  <si>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</si>
  <si>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</si>
  <si>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</si>
  <si>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</si>
  <si>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</si>
  <si>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</si>
  <si>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</si>
  <si>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</si>
  <si>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</si>
  <si>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</si>
  <si>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</si>
  <si>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</si>
  <si>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</si>
  <si>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</si>
  <si>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</si>
  <si>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</si>
  <si>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</si>
  <si>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</si>
  <si>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</si>
  <si>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</si>
  <si>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</si>
  <si>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</si>
  <si>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</si>
  <si>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</si>
  <si>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</si>
  <si>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</si>
  <si>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</si>
  <si>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</si>
  <si>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</si>
  <si>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</si>
  <si>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</si>
  <si>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</si>
  <si>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</si>
  <si>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</si>
  <si>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</si>
  <si>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</si>
  <si>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</si>
  <si>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</si>
  <si>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</si>
  <si>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</si>
  <si>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</si>
  <si>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</si>
  <si>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</si>
  <si>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</si>
  <si>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</si>
  <si>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</si>
  <si>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</si>
  <si>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</si>
  <si>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</si>
  <si>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</si>
  <si>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</si>
  <si>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</si>
  <si>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</si>
  <si>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</si>
  <si>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</si>
  <si>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</si>
  <si>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</si>
  <si>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</si>
  <si>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</si>
  <si>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</si>
  <si>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</si>
  <si>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</si>
  <si>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</si>
  <si>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</si>
  <si>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</si>
  <si>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</si>
  <si>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</si>
  <si>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</si>
  <si>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</si>
  <si>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</si>
  <si>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</si>
  <si>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</si>
  <si>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</si>
  <si>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</si>
  <si>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</si>
  <si>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</si>
  <si>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</si>
  <si>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</si>
  <si>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</si>
  <si>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</si>
  <si>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</si>
  <si>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</si>
  <si>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</si>
  <si>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</si>
  <si>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</si>
  <si>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</si>
  <si>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</si>
  <si>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</si>
  <si>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</si>
  <si>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</si>
  <si>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</si>
  <si>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</si>
  <si>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</si>
  <si>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</si>
  <si>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</si>
  <si>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</si>
  <si>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</si>
  <si>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</si>
  <si>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</si>
  <si>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</si>
  <si>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</si>
  <si>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</si>
  <si>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</si>
  <si>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</si>
  <si>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</si>
  <si>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</si>
  <si>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</si>
  <si>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</si>
  <si>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</si>
  <si>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</si>
  <si>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</si>
  <si>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</si>
  <si>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</si>
  <si>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</si>
  <si>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</si>
  <si>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</si>
  <si>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</si>
  <si>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</si>
  <si>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</si>
  <si>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</si>
  <si>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</si>
  <si>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</si>
  <si>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</si>
  <si>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</si>
  <si>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</si>
  <si>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</si>
  <si>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</si>
  <si>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</si>
  <si>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</si>
  <si>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</si>
  <si>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</si>
  <si>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</si>
  <si>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</si>
  <si>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</si>
  <si>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</si>
  <si>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</si>
  <si>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</si>
  <si>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</si>
  <si>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</si>
  <si>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</si>
  <si>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</si>
  <si>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</si>
  <si>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</si>
  <si>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</si>
  <si>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</si>
  <si>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</si>
  <si>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</si>
  <si>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</si>
  <si>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</si>
  <si>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</si>
  <si>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</si>
  <si>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</si>
  <si>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</si>
  <si>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</si>
  <si>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</si>
  <si>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</si>
  <si>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</si>
  <si>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</si>
  <si>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</si>
  <si>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</si>
  <si>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</si>
  <si>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</si>
  <si>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</si>
  <si>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</si>
  <si>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</si>
  <si>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</si>
  <si>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</si>
  <si>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</si>
  <si>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</si>
  <si>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</si>
  <si>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</si>
  <si>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</si>
  <si>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</si>
  <si>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</si>
  <si>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</si>
  <si>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</si>
  <si>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</si>
  <si>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</si>
  <si>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</si>
  <si>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</si>
  <si>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</si>
  <si>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</si>
  <si>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</si>
  <si>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</si>
  <si>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</si>
  <si>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</si>
  <si>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</si>
  <si>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</si>
  <si>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</si>
  <si>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</si>
  <si>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</si>
  <si>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</si>
  <si>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</si>
  <si>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</si>
  <si>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</si>
  <si>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</si>
  <si>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</si>
  <si>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</si>
  <si>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</si>
  <si>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</si>
  <si>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</si>
  <si>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</si>
  <si>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</si>
  <si>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</si>
  <si>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</si>
  <si>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</si>
  <si>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</si>
  <si>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</si>
  <si>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</si>
  <si>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</si>
  <si>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</si>
  <si>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</si>
  <si>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</si>
  <si>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</si>
  <si>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</si>
  <si>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</si>
  <si>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</si>
  <si>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</si>
  <si>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</si>
  <si>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</si>
  <si>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</si>
  <si>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</si>
  <si>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</si>
  <si>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</si>
  <si>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</si>
  <si>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</si>
  <si>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</si>
  <si>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</si>
  <si>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</si>
  <si>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</si>
  <si>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</si>
  <si>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</si>
  <si>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</si>
  <si>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</si>
  <si>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</si>
  <si>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</si>
  <si>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</si>
  <si>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</si>
  <si>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</si>
  <si>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</si>
  <si>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</si>
  <si>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</si>
  <si>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</si>
  <si>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</si>
  <si>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</si>
  <si>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</si>
  <si>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</si>
  <si>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</si>
  <si>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</si>
  <si>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</si>
  <si>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</si>
  <si>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</si>
  <si>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</si>
  <si>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</si>
  <si>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</si>
  <si>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</si>
  <si>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</si>
  <si>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</si>
  <si>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</si>
  <si>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</si>
  <si>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</si>
  <si>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</si>
  <si>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</si>
  <si>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</si>
  <si>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</si>
  <si>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</si>
  <si>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</si>
  <si>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</si>
  <si>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</si>
  <si>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</si>
  <si>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</si>
  <si>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</si>
  <si>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</si>
  <si>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</si>
  <si>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</si>
  <si>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</si>
  <si>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</si>
  <si>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</si>
  <si>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</si>
  <si>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</si>
  <si>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</si>
  <si>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</si>
  <si>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</si>
  <si>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</si>
  <si>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</si>
  <si>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</si>
  <si>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</si>
  <si>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</si>
  <si>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</si>
  <si>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</si>
  <si>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</si>
  <si>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</si>
  <si>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</si>
  <si>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</si>
  <si>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</si>
  <si>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</si>
  <si>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</si>
  <si>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</si>
  <si>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</si>
  <si>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</si>
  <si>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</si>
  <si>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</si>
  <si>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</si>
  <si>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</si>
  <si>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</si>
  <si>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</si>
  <si>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</si>
  <si>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</si>
  <si>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</si>
  <si>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</si>
  <si>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</si>
  <si>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</si>
  <si>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</si>
  <si>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</si>
  <si>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</si>
  <si>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</si>
  <si>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</si>
  <si>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</si>
  <si>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</si>
  <si>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</si>
  <si>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</si>
  <si>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</si>
  <si>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</si>
  <si>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</si>
  <si>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</si>
  <si>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</si>
  <si>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</si>
  <si>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</si>
  <si>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</si>
  <si>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</si>
  <si>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</si>
  <si>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</si>
  <si>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</si>
  <si>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</si>
  <si>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</si>
  <si>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</si>
  <si>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</si>
  <si>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</si>
  <si>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</si>
  <si>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</si>
  <si>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</si>
  <si>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</si>
  <si>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</si>
  <si>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</si>
  <si>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</si>
  <si>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</si>
  <si>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</si>
  <si>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</si>
  <si>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</si>
  <si>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</si>
  <si>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</si>
  <si>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</si>
  <si>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</si>
  <si>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</si>
  <si>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</si>
  <si>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</si>
  <si>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</si>
  <si>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</si>
  <si>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</si>
  <si>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</si>
  <si>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</si>
  <si>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</si>
  <si>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</si>
  <si>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</si>
  <si>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</si>
  <si>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</si>
  <si>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</si>
  <si>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</si>
  <si>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</si>
  <si>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</si>
  <si>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</si>
  <si>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</si>
  <si>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</si>
  <si>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</si>
  <si>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</si>
  <si>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</si>
  <si>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</si>
  <si>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</si>
  <si>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</si>
  <si>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</si>
  <si>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</si>
  <si>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</si>
  <si>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</si>
  <si>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</si>
  <si>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</si>
  <si>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</si>
  <si>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</si>
  <si>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</si>
  <si>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</si>
  <si>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</si>
  <si>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</si>
  <si>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</si>
  <si>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</si>
  <si>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</si>
  <si>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</si>
  <si>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</si>
  <si>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</si>
  <si>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</si>
  <si>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</si>
  <si>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</si>
  <si>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</si>
  <si>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</si>
  <si>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</si>
  <si>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</si>
  <si>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</si>
  <si>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</si>
  <si>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</si>
  <si>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</si>
  <si>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</si>
  <si>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</si>
  <si>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</si>
  <si>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</si>
  <si>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</si>
  <si>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</si>
  <si>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</si>
  <si>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</si>
  <si>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</si>
  <si>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</si>
  <si>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</si>
  <si>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</si>
  <si>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</si>
  <si>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</si>
  <si>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</si>
  <si>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</si>
  <si>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</si>
  <si>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</si>
  <si>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</si>
  <si>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</si>
  <si>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</si>
  <si>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</si>
  <si>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</si>
  <si>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</si>
  <si>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</si>
  <si>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</si>
  <si>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</si>
  <si>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</si>
  <si>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</si>
  <si>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</si>
  <si>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</si>
  <si>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</si>
  <si>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</si>
  <si>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</si>
  <si>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</si>
  <si>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</si>
  <si>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</si>
  <si>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</si>
  <si>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</si>
  <si>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</si>
  <si>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</si>
  <si>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</si>
  <si>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</si>
  <si>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</si>
  <si>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</si>
  <si>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</si>
  <si>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</si>
  <si>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</si>
  <si>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</si>
  <si>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</si>
  <si>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</si>
  <si>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</si>
  <si>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</si>
  <si>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</si>
  <si>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</si>
  <si>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</si>
  <si>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</si>
  <si>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</si>
  <si>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</si>
  <si>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</si>
  <si>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</si>
  <si>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</si>
  <si>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</si>
  <si>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</si>
  <si>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</si>
  <si>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</si>
  <si>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</si>
  <si>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</si>
  <si>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</si>
  <si>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</si>
  <si>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</si>
  <si>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</si>
  <si>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</si>
  <si>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</si>
  <si>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</si>
  <si>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</si>
  <si>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</si>
  <si>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</si>
  <si>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</si>
  <si>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</si>
  <si>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</si>
  <si>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</si>
  <si>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</si>
  <si>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</si>
  <si>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</si>
  <si>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</si>
  <si>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</si>
  <si>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</si>
  <si>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</si>
  <si>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</si>
  <si>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</si>
  <si>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</si>
  <si>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</si>
  <si>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</si>
  <si>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</si>
  <si>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</si>
  <si>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</si>
  <si>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</si>
  <si>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</si>
  <si>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</si>
  <si>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</si>
  <si>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</si>
  <si>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</si>
  <si>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</si>
  <si>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</si>
  <si>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</si>
  <si>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</si>
  <si>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</si>
  <si>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</si>
  <si>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</si>
  <si>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</si>
  <si>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</si>
  <si>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</si>
  <si>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</si>
  <si>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</si>
  <si>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</si>
  <si>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</si>
  <si>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</si>
  <si>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</si>
  <si>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</si>
  <si>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</si>
  <si>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</si>
  <si>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</si>
  <si>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</si>
  <si>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</si>
  <si>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</si>
  <si>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</si>
  <si>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</si>
  <si>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</si>
  <si>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</si>
  <si>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</si>
  <si>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</si>
  <si>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</si>
  <si>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</si>
  <si>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</si>
  <si>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</si>
  <si>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</si>
  <si>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</si>
  <si>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</si>
  <si>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</si>
  <si>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</si>
  <si>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</si>
  <si>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</si>
  <si>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</si>
  <si>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</si>
  <si>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</si>
  <si>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</si>
  <si>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</si>
  <si>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</si>
  <si>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</si>
  <si>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</si>
  <si>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</si>
  <si>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</si>
  <si>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</si>
  <si>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</si>
  <si>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</si>
  <si>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</si>
  <si>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</si>
  <si>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</si>
  <si>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</si>
  <si>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</si>
  <si>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</si>
  <si>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</si>
  <si>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</si>
  <si>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</si>
  <si>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</si>
  <si>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</si>
  <si>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</si>
  <si>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</si>
  <si>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</si>
  <si>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</si>
  <si>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</si>
  <si>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</si>
  <si>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</si>
  <si>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</si>
  <si>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</si>
  <si>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</si>
  <si>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</si>
  <si>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</si>
  <si>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</si>
  <si>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</si>
  <si>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</si>
  <si>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</si>
  <si>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</si>
  <si>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</si>
  <si>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</si>
  <si>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</si>
  <si>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</si>
  <si>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</si>
  <si>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</si>
  <si>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</si>
  <si>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</si>
  <si>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</si>
  <si>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</si>
  <si>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</si>
  <si>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</si>
  <si>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</si>
  <si>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</si>
  <si>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</si>
  <si>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</si>
  <si>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</si>
  <si>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</si>
  <si>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</si>
  <si>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</si>
  <si>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</si>
  <si>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</si>
  <si>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</si>
  <si>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</si>
  <si>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</si>
  <si>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</si>
  <si>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</si>
  <si>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</si>
  <si>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</si>
  <si>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</si>
  <si>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</si>
  <si>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</si>
  <si>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</si>
  <si>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</si>
  <si>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</si>
  <si>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</si>
  <si>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</si>
  <si>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</si>
  <si>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</si>
  <si>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</si>
  <si>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</si>
  <si>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</si>
  <si>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</si>
  <si>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</si>
  <si>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</si>
  <si>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</si>
  <si>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</si>
  <si>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</si>
  <si>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</si>
  <si>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</si>
  <si>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</si>
  <si>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</si>
  <si>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</si>
  <si>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</si>
  <si>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</si>
  <si>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</si>
  <si>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</si>
  <si>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</si>
  <si>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</si>
  <si>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</si>
  <si>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</si>
  <si>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</si>
  <si>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</si>
  <si>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</si>
  <si>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</si>
  <si>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</si>
  <si>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</si>
  <si>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</si>
  <si>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</si>
  <si>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</si>
  <si>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</si>
  <si>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</si>
  <si>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</si>
  <si>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</si>
  <si>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</si>
  <si>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</si>
  <si>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</si>
  <si>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</si>
  <si>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</si>
  <si>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</si>
  <si>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</si>
  <si>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</si>
  <si>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</si>
  <si>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</si>
  <si>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</si>
  <si>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</si>
  <si>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</si>
  <si>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</si>
  <si>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</si>
  <si>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</si>
  <si>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</si>
  <si>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</si>
  <si>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</si>
  <si>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</si>
  <si>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</si>
  <si>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</si>
  <si>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</si>
  <si>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</si>
  <si>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</si>
  <si>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</si>
  <si>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</si>
  <si>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</si>
  <si>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</si>
  <si>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</si>
  <si>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</si>
  <si>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</si>
  <si>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</si>
  <si>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</si>
  <si>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</si>
  <si>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</si>
  <si>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</si>
  <si>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</si>
  <si>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</si>
  <si>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</si>
  <si>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</si>
  <si>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</si>
  <si>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</si>
  <si>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</si>
  <si>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</si>
  <si>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</si>
  <si>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</si>
  <si>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</si>
  <si>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</si>
  <si>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</si>
  <si>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</si>
  <si>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</si>
  <si>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</si>
  <si>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</si>
  <si>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</si>
  <si>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</si>
  <si>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</si>
  <si>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</si>
  <si>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</si>
  <si>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</si>
  <si>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</si>
  <si>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</si>
  <si>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</si>
  <si>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</si>
  <si>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</si>
  <si>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</si>
  <si>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</si>
  <si>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</si>
  <si>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</si>
  <si>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</si>
  <si>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</si>
  <si>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</si>
  <si>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</si>
  <si>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</si>
  <si>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</si>
  <si>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</si>
  <si>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</si>
  <si>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</si>
  <si>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</si>
  <si>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</si>
  <si>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</si>
  <si>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</si>
  <si>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</si>
  <si>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</si>
  <si>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</si>
  <si>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</si>
  <si>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</si>
  <si>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</si>
  <si>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</si>
  <si>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</si>
  <si>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</si>
  <si>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</si>
  <si>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</si>
  <si>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</si>
  <si>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</si>
  <si>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</si>
  <si>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</si>
  <si>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</si>
  <si>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</si>
  <si>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</si>
  <si>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</si>
  <si>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</si>
  <si>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</si>
  <si>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</si>
  <si>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</si>
  <si>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</si>
  <si>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</si>
  <si>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</si>
  <si>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</si>
  <si>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</si>
  <si>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</si>
  <si>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</si>
  <si>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</si>
  <si>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</si>
  <si>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</si>
  <si>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</si>
  <si>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</si>
  <si>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</si>
  <si>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</si>
  <si>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</si>
  <si>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</si>
  <si>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</si>
  <si>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</si>
  <si>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</si>
  <si>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</si>
  <si>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</si>
  <si>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</si>
  <si>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</si>
  <si>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</si>
  <si>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</si>
  <si>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</si>
  <si>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</si>
  <si>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</si>
  <si>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</si>
  <si>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</si>
  <si>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</si>
  <si>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</si>
  <si>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</si>
  <si>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</si>
  <si>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</si>
  <si>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</si>
  <si>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</si>
  <si>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</si>
  <si>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</si>
  <si>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</si>
  <si>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</si>
  <si>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</si>
  <si>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</si>
  <si>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</si>
  <si>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</si>
  <si>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</si>
  <si>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</si>
  <si>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</si>
  <si>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</si>
  <si>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</si>
  <si>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</si>
  <si>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</si>
  <si>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</si>
  <si>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</si>
  <si>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</si>
  <si>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</si>
  <si>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</si>
  <si>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</si>
  <si>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</si>
  <si>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</si>
  <si>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</si>
  <si>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</si>
  <si>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</si>
  <si>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</si>
  <si>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</si>
  <si>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</si>
  <si>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</si>
  <si>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</si>
  <si>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</si>
  <si>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</si>
  <si>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</si>
  <si>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</si>
  <si>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</si>
  <si>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</si>
  <si>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</si>
  <si>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</si>
  <si>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</si>
  <si>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</si>
  <si>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</si>
  <si>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</si>
  <si>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</si>
  <si>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</si>
  <si>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</si>
  <si>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</si>
  <si>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</si>
  <si>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</si>
  <si>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</si>
  <si>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</si>
  <si>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</si>
  <si>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</si>
  <si>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</si>
  <si>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</si>
  <si>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</si>
  <si>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</si>
  <si>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</si>
  <si>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</si>
  <si>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</si>
  <si>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</si>
  <si>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</si>
  <si>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</si>
  <si>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</si>
  <si>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</si>
  <si>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</si>
  <si>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</si>
  <si>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</si>
  <si>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</si>
  <si>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</si>
  <si>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</si>
  <si>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</si>
  <si>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</si>
  <si>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</si>
  <si>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</si>
  <si>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</si>
  <si>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</si>
  <si>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</si>
  <si>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</si>
  <si>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</si>
  <si>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</si>
  <si>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</si>
  <si>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</si>
  <si>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</si>
  <si>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</si>
  <si>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</si>
  <si>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</si>
  <si>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</si>
  <si>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</si>
  <si>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</si>
  <si>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</si>
  <si>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</si>
  <si>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</si>
  <si>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</si>
  <si>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</si>
  <si>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</si>
  <si>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</si>
  <si>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</si>
  <si>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</si>
  <si>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</si>
  <si>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</si>
  <si>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</si>
  <si>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</si>
  <si>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</si>
  <si>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</si>
  <si>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</si>
  <si>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</si>
  <si>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</si>
  <si>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</si>
  <si>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</si>
  <si>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</si>
  <si>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</si>
  <si>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</si>
  <si>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</si>
  <si>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</si>
  <si>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</si>
  <si>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</si>
  <si>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</si>
  <si>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</si>
  <si>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</si>
  <si>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</si>
  <si>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</si>
  <si>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</si>
  <si>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</si>
  <si>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</si>
  <si>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</si>
  <si>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</si>
  <si>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</si>
  <si>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</si>
  <si>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</si>
  <si>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</si>
  <si>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</si>
  <si>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</si>
  <si>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</si>
  <si>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</si>
  <si>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</si>
  <si>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</si>
  <si>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</si>
  <si>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</si>
  <si>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</si>
  <si>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</si>
  <si>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</si>
  <si>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</si>
  <si>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</si>
  <si>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</si>
  <si>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</si>
  <si>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</si>
  <si>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</si>
  <si>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</si>
  <si>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</si>
  <si>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</si>
  <si>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</si>
  <si>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</si>
  <si>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</si>
  <si>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</si>
  <si>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</si>
  <si>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</si>
  <si>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</si>
  <si>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</si>
  <si>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</si>
  <si>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</si>
  <si>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</si>
  <si>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</si>
  <si>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</si>
  <si>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</si>
  <si>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</si>
  <si>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</si>
  <si>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</si>
  <si>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</si>
  <si>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</si>
  <si>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</si>
  <si>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</si>
  <si>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</si>
  <si>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</si>
  <si>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</si>
  <si>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</si>
  <si>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</si>
  <si>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</si>
  <si>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</si>
  <si>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</si>
  <si>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</si>
  <si>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</si>
  <si>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</si>
  <si>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</si>
  <si>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</si>
  <si>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</si>
  <si>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</si>
  <si>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</si>
  <si>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</si>
  <si>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</si>
  <si>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</si>
  <si>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</si>
  <si>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</si>
  <si>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</si>
  <si>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</si>
  <si>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</si>
  <si>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</si>
  <si>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</si>
  <si>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</si>
  <si>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</si>
  <si>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</si>
  <si>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</si>
  <si>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</si>
  <si>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</si>
  <si>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</si>
  <si>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</si>
  <si>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</si>
  <si>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</si>
  <si>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</si>
  <si>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</si>
  <si>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</si>
  <si>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</si>
  <si>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</si>
  <si>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</si>
  <si>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</si>
  <si>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</si>
  <si>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</si>
  <si>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</si>
  <si>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</si>
  <si>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</si>
  <si>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</si>
  <si>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</si>
  <si>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</si>
  <si>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</si>
  <si>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</si>
  <si>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</si>
  <si>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</si>
  <si>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</si>
  <si>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</si>
  <si>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</si>
  <si>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</si>
  <si>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</si>
  <si>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</si>
  <si>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</si>
  <si>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</si>
  <si>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</si>
  <si>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</si>
  <si>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</si>
  <si>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</si>
  <si>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</si>
  <si>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</si>
  <si>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</si>
  <si>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</si>
  <si>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</si>
  <si>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</si>
  <si>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</si>
  <si>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</si>
  <si>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</si>
  <si>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</si>
  <si>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</si>
  <si>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</si>
  <si>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</si>
  <si>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</si>
  <si>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</si>
  <si>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</si>
  <si>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</si>
  <si>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</si>
  <si>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</si>
  <si>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</si>
  <si>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</si>
  <si>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</si>
  <si>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</si>
  <si>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</si>
  <si>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</si>
  <si>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</si>
  <si>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</si>
  <si>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</si>
  <si>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</si>
  <si>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</si>
  <si>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</si>
  <si>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</si>
  <si>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</si>
  <si>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</si>
  <si>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</si>
  <si>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</si>
  <si>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</si>
  <si>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</si>
  <si>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</si>
  <si>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</si>
  <si>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</si>
  <si>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</si>
  <si>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</si>
  <si>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</si>
  <si>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</si>
  <si>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</si>
  <si>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</si>
  <si>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</si>
  <si>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</si>
  <si>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</si>
  <si>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</si>
  <si>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</si>
  <si>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</si>
  <si>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</si>
  <si>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</si>
  <si>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</si>
  <si>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</si>
  <si>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</si>
  <si>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</si>
  <si>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</si>
  <si>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</si>
  <si>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</si>
  <si>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</si>
  <si>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</si>
  <si>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</si>
  <si>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</si>
  <si>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</si>
  <si>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</si>
  <si>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</si>
  <si>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</si>
  <si>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</si>
  <si>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</si>
  <si>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</si>
  <si>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</si>
  <si>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</si>
  <si>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</si>
  <si>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</si>
  <si>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</si>
  <si>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</si>
  <si>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</si>
  <si>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</si>
  <si>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</si>
  <si>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</si>
  <si>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</si>
  <si>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</si>
  <si>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</si>
  <si>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</si>
  <si>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</si>
  <si>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</si>
  <si>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</si>
  <si>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</si>
  <si>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</si>
  <si>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</si>
  <si>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</si>
  <si>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</si>
  <si>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</si>
  <si>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</si>
  <si>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</si>
  <si>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</si>
  <si>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</si>
  <si>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</si>
  <si>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</si>
  <si>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</si>
  <si>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</si>
  <si>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</si>
  <si>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</si>
  <si>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</si>
  <si>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</si>
  <si>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</si>
  <si>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</si>
  <si>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</si>
  <si>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</si>
  <si>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</si>
  <si>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</si>
  <si>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</si>
  <si>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</si>
  <si>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</si>
  <si>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</si>
  <si>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</si>
  <si>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</si>
  <si>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</si>
  <si>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</si>
  <si>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</si>
  <si>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</si>
  <si>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</si>
  <si>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</si>
  <si>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</si>
  <si>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</si>
  <si>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</si>
  <si>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</si>
  <si>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</si>
  <si>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</si>
  <si>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</si>
  <si>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</si>
  <si>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</si>
  <si>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</si>
  <si>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</si>
  <si>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</si>
  <si>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</si>
  <si>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</si>
  <si>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</si>
  <si>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</si>
  <si>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</si>
  <si>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</si>
  <si>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</si>
  <si>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</si>
  <si>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</si>
  <si>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</si>
  <si>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</si>
  <si>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</si>
  <si>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</si>
  <si>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</si>
  <si>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</si>
  <si>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</si>
  <si>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</si>
  <si>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</si>
  <si>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</si>
  <si>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</si>
  <si>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</si>
  <si>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</si>
  <si>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</si>
  <si>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</si>
  <si>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</si>
  <si>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</si>
  <si>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</si>
  <si>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</si>
  <si>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</si>
  <si>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</si>
  <si>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</si>
  <si>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</si>
  <si>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</si>
  <si>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</si>
  <si>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</si>
  <si>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</si>
  <si>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</si>
  <si>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</si>
  <si>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</si>
  <si>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</si>
  <si>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</si>
  <si>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</si>
  <si>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</si>
  <si>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</si>
  <si>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</si>
  <si>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</si>
  <si>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</si>
  <si>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</si>
  <si>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</si>
  <si>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</si>
  <si>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</si>
  <si>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</si>
  <si>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</si>
  <si>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</si>
  <si>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</si>
  <si>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</si>
  <si>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</si>
  <si>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</si>
  <si>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</si>
  <si>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</si>
  <si>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</si>
  <si>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</si>
  <si>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</si>
  <si>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</si>
  <si>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</si>
  <si>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</si>
  <si>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</si>
  <si>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</si>
  <si>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</si>
  <si>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</si>
  <si>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</si>
  <si>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</si>
  <si>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</si>
  <si>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</si>
  <si>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</si>
  <si>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</si>
  <si>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</si>
  <si>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</si>
  <si>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</si>
  <si>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</si>
  <si>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</si>
  <si>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</si>
  <si>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</si>
  <si>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</si>
  <si>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</si>
  <si>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</si>
  <si>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</si>
  <si>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</si>
  <si>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</si>
  <si>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</si>
  <si>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</si>
  <si>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</si>
  <si>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</si>
  <si>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</si>
  <si>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</si>
  <si>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</si>
  <si>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</si>
  <si>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</si>
  <si>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</si>
  <si>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</si>
  <si>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</si>
  <si>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</si>
  <si>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</si>
  <si>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</si>
  <si>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</si>
  <si>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</si>
  <si>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</si>
  <si>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</si>
  <si>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</si>
  <si>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</si>
  <si>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</si>
  <si>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</si>
  <si>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</si>
  <si>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</si>
  <si>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</si>
  <si>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</si>
  <si>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</si>
  <si>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</si>
  <si>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</si>
  <si>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</si>
  <si>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</si>
  <si>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</si>
  <si>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</si>
  <si>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</si>
  <si>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</si>
  <si>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</si>
  <si>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</si>
  <si>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</si>
  <si>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</si>
  <si>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</si>
  <si>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</si>
  <si>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</si>
  <si>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</si>
  <si>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</si>
  <si>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</si>
  <si>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</si>
  <si>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</si>
  <si>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</si>
  <si>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</si>
  <si>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</si>
  <si>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</si>
  <si>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</si>
  <si>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</si>
  <si>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</si>
  <si>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</si>
  <si>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</si>
  <si>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</si>
  <si>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</si>
  <si>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</si>
  <si>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</si>
  <si>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</si>
  <si>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</si>
  <si>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</si>
  <si>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</si>
  <si>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</si>
  <si>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</si>
  <si>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</si>
  <si>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</si>
  <si>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</si>
  <si>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</si>
  <si>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</si>
  <si>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</si>
  <si>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</si>
  <si>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</si>
  <si>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</si>
  <si>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</si>
  <si>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</si>
  <si>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</si>
  <si>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</si>
  <si>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</si>
  <si>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</si>
  <si>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</si>
  <si>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</si>
  <si>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</si>
  <si>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</si>
  <si>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</si>
  <si>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</si>
  <si>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</si>
  <si>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</si>
  <si>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</si>
  <si>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</si>
  <si>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</si>
  <si>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</si>
  <si>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</si>
  <si>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</si>
  <si>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</si>
  <si>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</si>
  <si>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</si>
  <si>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</si>
  <si>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</si>
  <si>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</si>
  <si>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</si>
  <si>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</si>
  <si>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</si>
  <si>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</si>
  <si>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</si>
  <si>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</si>
  <si>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</si>
  <si>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</si>
  <si>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</si>
  <si>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</si>
  <si>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</si>
  <si>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</si>
  <si>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</si>
  <si>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</si>
  <si>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</si>
  <si>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</si>
  <si>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</si>
  <si>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</si>
  <si>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</si>
  <si>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</si>
  <si>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</si>
  <si>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</si>
  <si>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</si>
  <si>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</si>
  <si>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</si>
  <si>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</si>
  <si>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</si>
  <si>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</si>
  <si>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</si>
  <si>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</si>
  <si>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</si>
  <si>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</si>
  <si>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</si>
  <si>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</si>
  <si>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</si>
  <si>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</si>
  <si>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</si>
  <si>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</si>
  <si>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</si>
  <si>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</si>
  <si>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</si>
  <si>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</si>
  <si>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</si>
  <si>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</si>
  <si>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</si>
  <si>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</si>
  <si>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</si>
  <si>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</si>
  <si>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</si>
  <si>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</si>
  <si>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</si>
  <si>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</si>
  <si>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</si>
  <si>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</si>
  <si>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</si>
  <si>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</si>
  <si>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</si>
  <si>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</si>
  <si>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</si>
  <si>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</si>
  <si>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</si>
  <si>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</si>
  <si>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</si>
  <si>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</si>
  <si>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</si>
  <si>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</si>
  <si>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</si>
  <si>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</si>
  <si>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</si>
  <si>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</si>
  <si>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</si>
  <si>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</si>
  <si>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</si>
  <si>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</si>
  <si>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</si>
  <si>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</si>
  <si>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</si>
  <si>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</si>
  <si>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</si>
  <si>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</si>
  <si>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</si>
  <si>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</si>
  <si>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</si>
  <si>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</si>
  <si>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</si>
  <si>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</si>
  <si>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</si>
  <si>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</si>
  <si>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</si>
  <si>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</si>
  <si>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</si>
  <si>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</si>
  <si>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</si>
  <si>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</si>
  <si>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</si>
  <si>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</si>
  <si>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</si>
  <si>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</si>
  <si>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</si>
  <si>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</si>
  <si>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</si>
  <si>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</si>
  <si>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</si>
  <si>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</si>
  <si>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</si>
  <si>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</si>
  <si>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</si>
  <si>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</si>
  <si>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</si>
  <si>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</si>
  <si>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</si>
  <si>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</si>
  <si>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</si>
  <si>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</si>
  <si>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</si>
  <si>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</si>
  <si>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</si>
  <si>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</si>
  <si>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</si>
  <si>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</si>
  <si>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</si>
  <si>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</si>
  <si>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</si>
  <si>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</si>
  <si>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</si>
  <si>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</si>
  <si>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</si>
  <si>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</si>
  <si>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</si>
  <si>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</si>
  <si>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</si>
  <si>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</si>
  <si>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</si>
  <si>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</si>
  <si>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</si>
  <si>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</si>
  <si>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</si>
  <si>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</si>
  <si>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</si>
  <si>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</si>
  <si>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</si>
  <si>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</si>
  <si>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</si>
  <si>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</si>
  <si>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</si>
  <si>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</si>
  <si>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</si>
  <si>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</si>
  <si>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</si>
  <si>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</si>
  <si>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</si>
  <si>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</si>
  <si>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</si>
  <si>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</si>
  <si>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</si>
  <si>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</si>
  <si>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</si>
  <si>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</si>
  <si>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</si>
  <si>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</si>
  <si>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</si>
  <si>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</si>
  <si>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</si>
  <si>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</si>
  <si>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</si>
  <si>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</si>
  <si>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</si>
  <si>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</si>
  <si>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</si>
  <si>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</si>
  <si>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</si>
  <si>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</si>
  <si>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</si>
  <si>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</si>
  <si>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</si>
  <si>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</si>
  <si>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</si>
  <si>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</si>
  <si>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</si>
  <si>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</si>
  <si>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</si>
  <si>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</si>
  <si>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</si>
  <si>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</si>
  <si>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</si>
  <si>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</si>
  <si>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</si>
  <si>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</si>
  <si>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</si>
  <si>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</si>
  <si>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</si>
  <si>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</si>
  <si>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</si>
  <si>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</si>
  <si>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</si>
  <si>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</si>
  <si>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</si>
  <si>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</si>
  <si>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</si>
  <si>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</si>
  <si>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</si>
  <si>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</si>
  <si>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</si>
  <si>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</si>
  <si>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</si>
  <si>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</si>
  <si>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</si>
  <si>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</si>
  <si>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</si>
  <si>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</si>
  <si>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</si>
  <si>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</si>
  <si>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</si>
  <si>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</si>
  <si>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</si>
  <si>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</si>
  <si>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</si>
  <si>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</si>
  <si>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</si>
  <si>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</si>
  <si>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</si>
  <si>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</si>
  <si>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</si>
  <si>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</si>
  <si>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</si>
  <si>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</si>
  <si>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</si>
  <si>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</si>
  <si>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</si>
  <si>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</si>
  <si>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</si>
  <si>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</si>
  <si>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</si>
  <si>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</si>
  <si>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</si>
  <si>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</si>
  <si>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</si>
  <si>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</si>
  <si>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</si>
  <si>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</si>
  <si>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</si>
  <si>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</si>
  <si>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</si>
  <si>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</si>
  <si>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</si>
  <si>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</si>
  <si>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</si>
  <si>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</si>
  <si>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</si>
  <si>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</si>
  <si>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</si>
  <si>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</si>
  <si>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</si>
  <si>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</si>
  <si>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</si>
  <si>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</si>
  <si>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</si>
  <si>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</si>
  <si>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</si>
  <si>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</si>
  <si>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</si>
  <si>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</si>
  <si>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</si>
  <si>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</si>
  <si>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</si>
  <si>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</si>
  <si>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</si>
  <si>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</si>
  <si>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</si>
  <si>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</si>
  <si>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</si>
  <si>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</si>
  <si>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</si>
  <si>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</si>
  <si>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</si>
  <si>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</si>
  <si>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</si>
  <si>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</si>
  <si>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</si>
  <si>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</si>
  <si>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</si>
  <si>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</si>
  <si>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</si>
  <si>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</si>
  <si>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</si>
  <si>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</si>
  <si>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</si>
  <si>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</si>
  <si>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</si>
  <si>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</si>
  <si>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</si>
  <si>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</si>
  <si>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</si>
  <si>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</si>
  <si>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</si>
  <si>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</si>
  <si>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</si>
  <si>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</si>
  <si>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</si>
  <si>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</si>
  <si>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</si>
  <si>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</si>
  <si>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</si>
  <si>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</si>
  <si>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</si>
  <si>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</si>
  <si>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</si>
  <si>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</si>
  <si>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</si>
  <si>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</si>
  <si>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</si>
  <si>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</si>
  <si>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</si>
  <si>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</si>
  <si>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</si>
  <si>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</si>
  <si>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</si>
  <si>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</si>
  <si>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</si>
  <si>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</si>
  <si>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</si>
  <si>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</si>
  <si>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</si>
  <si>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</si>
  <si>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</si>
  <si>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</si>
  <si>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</si>
  <si>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</si>
  <si>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</si>
  <si>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</si>
  <si>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</si>
  <si>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</si>
  <si>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</si>
  <si>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</si>
  <si>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</si>
  <si>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</si>
  <si>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</si>
  <si>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</si>
  <si>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</si>
  <si>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</si>
  <si>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</si>
  <si>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</si>
  <si>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</si>
  <si>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</si>
  <si>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</si>
  <si>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</si>
  <si>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</si>
  <si>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</si>
  <si>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</si>
  <si>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</si>
  <si>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</si>
  <si>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</si>
  <si>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</si>
  <si>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</si>
  <si>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</si>
  <si>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</si>
  <si>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</si>
  <si>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</si>
  <si>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</si>
  <si>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</si>
  <si>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</si>
  <si>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</si>
  <si>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</si>
  <si>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</si>
  <si>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</si>
  <si>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</si>
  <si>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</si>
  <si>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</si>
  <si>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</si>
  <si>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</si>
  <si>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</si>
  <si>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</si>
  <si>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</si>
  <si>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</si>
  <si>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</si>
  <si>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</si>
  <si>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</si>
  <si>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</si>
  <si>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</si>
  <si>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</si>
  <si>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</si>
  <si>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</si>
  <si>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</si>
  <si>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</si>
  <si>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</si>
  <si>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</si>
  <si>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</si>
  <si>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</si>
  <si>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</si>
  <si>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</si>
  <si>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</si>
  <si>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</si>
  <si>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</si>
  <si>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</si>
  <si>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</si>
  <si>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</si>
  <si>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</si>
  <si>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</si>
  <si>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</si>
  <si>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</si>
  <si>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</si>
  <si>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</si>
  <si>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</si>
  <si>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</si>
  <si>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</si>
  <si>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</si>
  <si>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</si>
  <si>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</si>
  <si>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</si>
  <si>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</si>
  <si>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</si>
  <si>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</si>
  <si>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</si>
  <si>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</si>
  <si>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</si>
  <si>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</si>
  <si>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</si>
  <si>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</si>
  <si>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</si>
  <si>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</si>
  <si>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</si>
  <si>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</si>
  <si>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</si>
  <si>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</si>
  <si>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</si>
  <si>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</si>
  <si>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</si>
  <si>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</si>
  <si>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</si>
  <si>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</si>
  <si>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</si>
  <si>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</si>
  <si>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</si>
  <si>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</si>
  <si>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</si>
  <si>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</si>
  <si>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</si>
  <si>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</si>
  <si>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</si>
  <si>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</si>
  <si>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</si>
  <si>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</si>
  <si>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</si>
  <si>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</si>
  <si>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</si>
  <si>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</si>
  <si>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</si>
  <si>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</si>
  <si>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</si>
  <si>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</si>
  <si>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</si>
  <si>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</si>
  <si>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</si>
  <si>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</si>
  <si>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</si>
  <si>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</si>
  <si>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</si>
  <si>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</si>
  <si>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</si>
  <si>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</si>
  <si>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</si>
  <si>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</si>
  <si>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</si>
  <si>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</si>
  <si>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</si>
  <si>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</si>
  <si>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</si>
  <si>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</si>
  <si>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</si>
  <si>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</si>
  <si>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</si>
  <si>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</si>
  <si>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</si>
  <si>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</si>
  <si>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</si>
  <si>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</si>
  <si>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</si>
  <si>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</si>
  <si>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</si>
  <si>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</si>
  <si>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</si>
  <si>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</si>
  <si>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</si>
  <si>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</si>
  <si>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</si>
  <si>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</si>
  <si>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</si>
  <si>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</si>
  <si>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</si>
  <si>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</si>
  <si>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</si>
  <si>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</si>
  <si>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</si>
  <si>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</si>
  <si>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</si>
  <si>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</si>
  <si>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</si>
  <si>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</si>
  <si>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</si>
  <si>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</si>
  <si>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</si>
  <si>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</si>
  <si>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</si>
  <si>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</si>
  <si>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</si>
  <si>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</si>
  <si>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</si>
  <si>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</si>
  <si>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</si>
  <si>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</si>
  <si>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</si>
  <si>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</si>
  <si>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</si>
  <si>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</si>
  <si>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</si>
  <si>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</si>
  <si>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</si>
  <si>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</si>
  <si>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</si>
  <si>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</si>
  <si>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</si>
  <si>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</si>
  <si>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</si>
  <si>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</si>
  <si>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</si>
  <si>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</si>
  <si>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</si>
  <si>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</si>
  <si>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</si>
  <si>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</si>
  <si>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</si>
  <si>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</si>
  <si>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</si>
  <si>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</si>
  <si>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</si>
  <si>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</si>
  <si>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</si>
  <si>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</si>
  <si>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</si>
  <si>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</si>
  <si>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</si>
  <si>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</si>
  <si>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</si>
  <si>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</si>
  <si>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</si>
  <si>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</si>
  <si>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</si>
  <si>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</si>
  <si>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</si>
  <si>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</si>
  <si>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</si>
  <si>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</si>
  <si>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</si>
  <si>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</si>
  <si>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</si>
  <si>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</si>
  <si>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</si>
  <si>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</si>
  <si>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</si>
  <si>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</si>
  <si>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</si>
  <si>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</si>
  <si>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</si>
  <si>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</si>
  <si>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</si>
  <si>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</si>
  <si>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</si>
  <si>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</si>
  <si>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</si>
  <si>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</si>
  <si>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</si>
  <si>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</si>
  <si>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</si>
  <si>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</si>
  <si>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</si>
  <si>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</si>
  <si>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</si>
  <si>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</si>
  <si>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</si>
  <si>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</si>
  <si>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</si>
  <si>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</si>
  <si>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</si>
  <si>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</si>
  <si>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</si>
  <si>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</si>
  <si>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</si>
  <si>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</si>
  <si>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</si>
  <si>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</si>
  <si>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</si>
  <si>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</si>
  <si>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</si>
  <si>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</si>
  <si>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</si>
  <si>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</si>
  <si>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</si>
  <si>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</si>
  <si>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</si>
  <si>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</si>
  <si>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</si>
  <si>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</si>
  <si>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</si>
  <si>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</si>
  <si>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</si>
  <si>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</si>
  <si>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</si>
  <si>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</si>
  <si>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</si>
  <si>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</si>
  <si>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</si>
  <si>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</si>
  <si>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</si>
  <si>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</si>
  <si>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</si>
  <si>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</si>
  <si>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</si>
  <si>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</si>
  <si>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</si>
  <si>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</si>
  <si>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</si>
  <si>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</si>
  <si>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</si>
  <si>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</si>
  <si>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</si>
  <si>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</si>
  <si>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</si>
  <si>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</si>
  <si>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</si>
  <si>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</si>
  <si>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</si>
  <si>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</si>
  <si>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</si>
  <si>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</si>
  <si>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</si>
  <si>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</si>
  <si>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</si>
  <si>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</si>
  <si>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</si>
  <si>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</si>
  <si>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</si>
  <si>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</si>
  <si>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</si>
  <si>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</si>
  <si>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</si>
  <si>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</si>
  <si>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</si>
  <si>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</si>
  <si>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</si>
  <si>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</si>
  <si>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</si>
  <si>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</si>
  <si>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</si>
  <si>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</si>
  <si>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</si>
  <si>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</si>
  <si>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</si>
  <si>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</si>
  <si>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</si>
  <si>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</si>
  <si>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</si>
  <si>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</si>
  <si>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</si>
  <si>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</si>
  <si>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</si>
  <si>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</si>
  <si>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</si>
  <si>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</si>
  <si>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</si>
  <si>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</si>
  <si>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</si>
  <si>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</si>
  <si>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</si>
  <si>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</si>
  <si>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</si>
  <si>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</si>
  <si>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</si>
  <si>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</si>
  <si>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</si>
  <si>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</si>
  <si>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</si>
  <si>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</si>
  <si>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</si>
  <si>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</si>
  <si>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</si>
  <si>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</si>
  <si>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</si>
  <si>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</si>
  <si>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</si>
  <si>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</si>
  <si>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</si>
  <si>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</si>
  <si>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</si>
  <si>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</si>
  <si>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</si>
  <si>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</si>
  <si>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</si>
  <si>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</si>
  <si>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</si>
  <si>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</si>
  <si>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</si>
  <si>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</si>
  <si>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</si>
  <si>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</si>
  <si>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</si>
  <si>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</si>
  <si>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</si>
  <si>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</si>
  <si>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</si>
  <si>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</si>
  <si>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</si>
  <si>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</si>
  <si>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</si>
  <si>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</si>
  <si>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</si>
  <si>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</si>
  <si>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</si>
  <si>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</si>
  <si>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</si>
  <si>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</si>
  <si>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</si>
  <si>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</si>
  <si>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</si>
  <si>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</si>
  <si>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</si>
  <si>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</si>
  <si>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</si>
  <si>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</si>
  <si>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</si>
  <si>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</si>
  <si>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</si>
  <si>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</si>
  <si>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</si>
  <si>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</si>
  <si>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</si>
  <si>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</si>
  <si>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</si>
  <si>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</si>
  <si>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</si>
  <si>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</si>
  <si>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</si>
  <si>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</si>
  <si>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</si>
  <si>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</si>
  <si>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</si>
  <si>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</si>
  <si>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</si>
  <si>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</si>
  <si>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</si>
  <si>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</si>
  <si>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</si>
  <si>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</si>
  <si>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</si>
  <si>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</si>
  <si>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</si>
  <si>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</si>
  <si>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</si>
  <si>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</si>
  <si>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</si>
  <si>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</si>
  <si>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</si>
  <si>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</si>
  <si>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</si>
  <si>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</si>
  <si>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</si>
  <si>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</si>
  <si>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</si>
  <si>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</si>
  <si>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</si>
  <si>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</si>
  <si>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</si>
  <si>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</si>
  <si>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</si>
  <si>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</si>
  <si>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</si>
  <si>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</si>
  <si>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</si>
  <si>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</si>
  <si>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</si>
  <si>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</si>
  <si>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</si>
  <si>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</si>
  <si>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</si>
  <si>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</si>
  <si>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</si>
  <si>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</si>
  <si>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</si>
  <si>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</si>
  <si>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</si>
  <si>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</si>
  <si>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</si>
  <si>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</si>
  <si>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</si>
  <si>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</si>
  <si>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</si>
  <si>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</si>
  <si>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</si>
  <si>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</si>
  <si>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</si>
  <si>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</si>
  <si>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</si>
  <si>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</si>
  <si>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</si>
  <si>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</si>
  <si>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</si>
  <si>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</si>
  <si>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</si>
  <si>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</si>
  <si>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</si>
  <si>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</si>
  <si>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</si>
  <si>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</si>
  <si>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</si>
  <si>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</si>
  <si>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</si>
  <si>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</si>
  <si>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</si>
  <si>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</si>
  <si>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</si>
  <si>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</si>
  <si>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</si>
  <si>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</si>
  <si>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</si>
  <si>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</si>
  <si>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</si>
  <si>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</si>
  <si>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</si>
  <si>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</si>
  <si>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</si>
  <si>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</si>
  <si>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</si>
  <si>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</si>
  <si>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</si>
  <si>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</si>
  <si>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</si>
  <si>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</si>
  <si>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</si>
  <si>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</si>
  <si>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</si>
  <si>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</si>
  <si>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</si>
  <si>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</si>
  <si>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</si>
  <si>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</si>
  <si>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</si>
  <si>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</si>
  <si>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</si>
  <si>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</si>
  <si>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</si>
  <si>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</si>
  <si>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</si>
  <si>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</si>
  <si>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</si>
  <si>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</si>
  <si>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</si>
  <si>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</si>
  <si>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</si>
  <si>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</si>
  <si>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</si>
  <si>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</si>
  <si>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</si>
  <si>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</si>
  <si>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</si>
  <si>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</si>
  <si>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</si>
  <si>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</si>
  <si>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</si>
  <si>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</si>
  <si>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</si>
  <si>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</si>
  <si>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</si>
  <si>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</si>
  <si>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</si>
  <si>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</si>
  <si>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</si>
  <si>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</si>
  <si>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</si>
  <si>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</si>
  <si>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</si>
  <si>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</si>
  <si>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</si>
  <si>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</si>
  <si>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</si>
  <si>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</si>
  <si>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</si>
  <si>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</si>
  <si>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</si>
  <si>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</si>
  <si>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</si>
  <si>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</si>
  <si>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</si>
  <si>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</si>
  <si>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</si>
  <si>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</si>
  <si>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</si>
  <si>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</si>
  <si>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</si>
  <si>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</si>
  <si>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</si>
  <si>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</si>
  <si>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</si>
  <si>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</si>
  <si>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</si>
  <si>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</si>
  <si>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</si>
  <si>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</si>
  <si>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</si>
  <si>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</si>
  <si>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</si>
  <si>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</si>
  <si>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</si>
  <si>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</si>
  <si>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</si>
  <si>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</si>
  <si>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</si>
  <si>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</si>
  <si>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</si>
  <si>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</si>
  <si>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</si>
  <si>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</si>
  <si>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</si>
  <si>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</si>
  <si>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</si>
  <si>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</si>
  <si>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</si>
  <si>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</si>
  <si>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</si>
  <si>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</si>
  <si>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</si>
  <si>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</si>
  <si>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</si>
  <si>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</si>
  <si>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</si>
  <si>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</si>
  <si>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</si>
  <si>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</si>
  <si>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</si>
  <si>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</si>
  <si>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</si>
  <si>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</si>
  <si>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</si>
  <si>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</si>
  <si>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</si>
  <si>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</si>
  <si>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</si>
  <si>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</si>
  <si>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</si>
  <si>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</si>
  <si>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</si>
  <si>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</si>
  <si>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</si>
  <si>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</si>
  <si>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</si>
  <si>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</si>
  <si>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</si>
  <si>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</si>
  <si>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</si>
  <si>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</si>
  <si>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</si>
  <si>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</si>
  <si>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</si>
  <si>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</si>
  <si>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</si>
  <si>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</si>
  <si>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</si>
  <si>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</si>
  <si>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</si>
  <si>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</si>
  <si>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</si>
  <si>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</si>
  <si>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</si>
  <si>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</si>
  <si>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</si>
  <si>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</si>
  <si>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</si>
  <si>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</si>
  <si>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</si>
  <si>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</si>
  <si>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</si>
  <si>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</si>
  <si>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</si>
  <si>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</si>
  <si>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</si>
  <si>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</si>
  <si>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</si>
  <si>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</si>
  <si>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</si>
  <si>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</si>
  <si>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</si>
  <si>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</si>
  <si>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</si>
  <si>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</si>
  <si>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</si>
  <si>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</si>
  <si>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</si>
  <si>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</si>
  <si>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</si>
  <si>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</si>
  <si>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</si>
  <si>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</si>
  <si>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</si>
  <si>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</si>
  <si>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</si>
  <si>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</si>
  <si>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</si>
  <si>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</si>
  <si>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</si>
  <si>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</si>
  <si>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</si>
  <si>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</si>
  <si>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</si>
  <si>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</si>
  <si>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</si>
  <si>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</si>
  <si>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</si>
  <si>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</si>
  <si>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</si>
  <si>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</si>
  <si>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</si>
  <si>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</si>
  <si>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</si>
  <si>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</si>
  <si>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</si>
  <si>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</si>
  <si>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</si>
  <si>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</si>
  <si>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</si>
  <si>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</si>
  <si>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</si>
  <si>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</si>
  <si>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</si>
  <si>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</si>
  <si>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</si>
  <si>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</si>
  <si>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</si>
  <si>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</si>
  <si>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</si>
  <si>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</si>
  <si>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</si>
  <si>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</si>
  <si>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</si>
  <si>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</si>
  <si>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</si>
  <si>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</si>
  <si>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</si>
  <si>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</si>
  <si>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</si>
  <si>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</si>
  <si>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</si>
  <si>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</si>
  <si>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</si>
  <si>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</si>
  <si>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</si>
  <si>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</si>
  <si>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</si>
  <si>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</si>
  <si>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</si>
  <si>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</si>
  <si>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</si>
  <si>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</si>
  <si>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</si>
  <si>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</si>
  <si>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</si>
  <si>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</si>
  <si>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</si>
  <si>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</si>
  <si>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</si>
  <si>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</si>
  <si>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</si>
  <si>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</si>
  <si>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</si>
  <si>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</si>
  <si>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</si>
  <si>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</si>
  <si>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</si>
  <si>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</si>
  <si>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</si>
  <si>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</si>
  <si>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</si>
  <si>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</si>
  <si>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</si>
  <si>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</si>
  <si>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</si>
  <si>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</si>
  <si>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</si>
  <si>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</si>
  <si>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</si>
  <si>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</si>
  <si>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</si>
  <si>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</si>
  <si>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</si>
  <si>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</si>
  <si>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</si>
  <si>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</si>
  <si>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</si>
  <si>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</si>
  <si>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</si>
  <si>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</si>
  <si>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</si>
  <si>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</si>
  <si>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</si>
  <si>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</si>
  <si>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</si>
  <si>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</si>
  <si>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</si>
  <si>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</si>
  <si>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</si>
  <si>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</si>
  <si>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</si>
  <si>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</si>
  <si>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</si>
  <si>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</si>
  <si>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</si>
  <si>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</si>
  <si>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</si>
  <si>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</si>
  <si>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</si>
  <si>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</si>
  <si>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</si>
  <si>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</si>
  <si>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</si>
  <si>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</si>
  <si>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</si>
  <si>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</si>
  <si>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</si>
  <si>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</si>
  <si>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</si>
  <si>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</si>
  <si>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</si>
  <si>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</si>
  <si>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</si>
  <si>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</si>
  <si>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</si>
  <si>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</si>
  <si>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</si>
  <si>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</si>
  <si>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</si>
  <si>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</si>
  <si>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</si>
  <si>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</si>
  <si>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</si>
  <si>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</si>
  <si>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</si>
  <si>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</si>
  <si>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</si>
  <si>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</si>
  <si>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</si>
  <si>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</si>
  <si>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</si>
  <si>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</si>
  <si>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</si>
  <si>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</si>
  <si>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</si>
  <si>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</si>
  <si>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</si>
  <si>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</si>
  <si>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</si>
  <si>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</si>
  <si>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</si>
  <si>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</si>
  <si>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</si>
  <si>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</si>
  <si>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</si>
  <si>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</si>
  <si>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</si>
  <si>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</si>
  <si>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</si>
  <si>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</si>
  <si>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</si>
  <si>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</si>
  <si>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</si>
  <si>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</si>
  <si>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</si>
  <si>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</si>
  <si>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</si>
  <si>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</si>
  <si>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</si>
  <si>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</si>
  <si>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</si>
  <si>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</si>
  <si>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</si>
  <si>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</si>
  <si>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</si>
  <si>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</si>
  <si>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</si>
  <si>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</si>
  <si>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</si>
  <si>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</si>
  <si>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</si>
  <si>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</si>
  <si>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</si>
  <si>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</si>
  <si>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</si>
  <si>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</si>
  <si>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</si>
  <si>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</si>
  <si>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</si>
  <si>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</si>
  <si>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</si>
  <si>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</si>
  <si>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</si>
  <si>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</si>
  <si>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</si>
  <si>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</si>
  <si>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</si>
  <si>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</si>
  <si>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</si>
  <si>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</si>
  <si>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</si>
  <si>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</si>
  <si>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</si>
  <si>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</si>
  <si>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</si>
  <si>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</si>
  <si>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</si>
  <si>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</si>
  <si>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</si>
  <si>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</si>
  <si>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</si>
  <si>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</si>
  <si>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</si>
  <si>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</si>
  <si>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</si>
  <si>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</si>
  <si>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</si>
  <si>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</si>
  <si>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</si>
  <si>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</si>
  <si>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</si>
  <si>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</si>
  <si>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</si>
  <si>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</si>
  <si>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</si>
  <si>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</si>
  <si>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</si>
  <si>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</si>
  <si>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</si>
  <si>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</si>
  <si>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</si>
  <si>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</si>
  <si>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</si>
  <si>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</si>
  <si>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</si>
  <si>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</si>
  <si>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</si>
  <si>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</si>
  <si>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</si>
  <si>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</si>
  <si>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</si>
  <si>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</si>
  <si>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</si>
  <si>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</si>
  <si>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</si>
  <si>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</si>
  <si>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</si>
  <si>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</si>
  <si>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</si>
  <si>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</si>
  <si>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</si>
  <si>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</si>
  <si>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</si>
  <si>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</si>
  <si>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</si>
  <si>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</si>
  <si>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</si>
  <si>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</si>
  <si>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</si>
  <si>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</si>
  <si>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</si>
  <si>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</si>
  <si>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</si>
  <si>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</si>
  <si>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</si>
  <si>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</si>
  <si>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</si>
  <si>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</si>
  <si>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</si>
  <si>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</si>
  <si>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</si>
  <si>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</si>
  <si>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</si>
  <si>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</si>
  <si>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</si>
  <si>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</si>
  <si>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</si>
  <si>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</si>
  <si>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</si>
  <si>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</si>
  <si>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</si>
  <si>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</si>
  <si>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</si>
  <si>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</si>
  <si>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</si>
  <si>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</si>
  <si>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</si>
  <si>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</si>
  <si>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</si>
  <si>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</si>
  <si>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</si>
  <si>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</si>
  <si>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</si>
  <si>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</si>
  <si>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</si>
  <si>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</si>
  <si>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</si>
  <si>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</si>
  <si>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</si>
  <si>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</si>
  <si>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</si>
  <si>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</si>
  <si>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</si>
  <si>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</si>
  <si>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</si>
  <si>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</si>
  <si>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</si>
  <si>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</si>
  <si>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</si>
  <si>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</si>
  <si>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</si>
  <si>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</si>
  <si>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</si>
  <si>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</si>
  <si>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</si>
  <si>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</si>
  <si>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</si>
  <si>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</si>
  <si>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</si>
  <si>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</si>
  <si>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</si>
  <si>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</si>
  <si>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</si>
  <si>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</si>
  <si>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</si>
  <si>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</si>
  <si>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</si>
  <si>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</si>
  <si>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</si>
  <si>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</si>
  <si>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</si>
  <si>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</si>
  <si>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</si>
  <si>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</si>
  <si>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</si>
  <si>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</si>
  <si>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</si>
  <si>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</si>
  <si>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</si>
  <si>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</si>
  <si>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</si>
  <si>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</si>
  <si>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</si>
  <si>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</si>
  <si>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</si>
  <si>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</si>
  <si>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</si>
  <si>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</si>
  <si>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</si>
  <si>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</si>
  <si>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</si>
  <si>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</si>
  <si>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</si>
  <si>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</si>
  <si>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</si>
  <si>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</si>
  <si>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</si>
  <si>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</si>
  <si>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</si>
  <si>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</si>
  <si>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</si>
  <si>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</si>
  <si>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</si>
  <si>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</si>
  <si>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</si>
  <si>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</si>
  <si>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</si>
  <si>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</si>
  <si>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</si>
  <si>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</si>
  <si>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</si>
  <si>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</si>
  <si>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</si>
  <si>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</si>
  <si>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</si>
  <si>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</si>
  <si>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</si>
  <si>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</si>
  <si>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</si>
  <si>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</si>
  <si>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</si>
  <si>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</si>
  <si>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</si>
  <si>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</si>
  <si>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</si>
  <si>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</si>
  <si>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</si>
  <si>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</si>
  <si>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</si>
  <si>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</si>
  <si>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</si>
  <si>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</si>
  <si>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</si>
  <si>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</si>
  <si>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</si>
  <si>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</si>
  <si>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</si>
  <si>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</si>
  <si>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</si>
  <si>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</si>
  <si>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</si>
  <si>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</si>
  <si>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</si>
  <si>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</si>
  <si>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</si>
  <si>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</si>
  <si>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</si>
  <si>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</si>
  <si>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</si>
  <si>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</si>
  <si>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</si>
  <si>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</si>
  <si>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</si>
  <si>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</si>
  <si>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</si>
  <si>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</si>
  <si>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</si>
  <si>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</si>
  <si>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</si>
  <si>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</si>
  <si>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</si>
  <si>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</si>
  <si>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</si>
  <si>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</si>
  <si>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</si>
  <si>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</si>
  <si>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</si>
  <si>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</si>
  <si>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</si>
  <si>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</si>
  <si>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</si>
  <si>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</si>
  <si>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</si>
  <si>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</si>
  <si>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</si>
  <si>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</si>
  <si>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</si>
  <si>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</si>
  <si>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</si>
  <si>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</si>
  <si>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</si>
  <si>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</si>
  <si>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</si>
  <si>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</si>
  <si>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</si>
  <si>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</si>
  <si>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</si>
  <si>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</si>
  <si>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</si>
  <si>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</si>
  <si>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</si>
  <si>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</si>
  <si>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</si>
  <si>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</si>
  <si>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</si>
  <si>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</si>
  <si>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</si>
  <si>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</si>
  <si>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</si>
  <si>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</si>
  <si>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</si>
  <si>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</si>
  <si>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</si>
  <si>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</si>
  <si>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</si>
  <si>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</si>
  <si>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</si>
  <si>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</si>
  <si>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</si>
  <si>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</si>
  <si>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</si>
  <si>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</si>
  <si>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</si>
  <si>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</si>
  <si>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</si>
  <si>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</si>
  <si>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</si>
  <si>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</si>
  <si>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</si>
  <si>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</si>
  <si>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</si>
  <si>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</si>
  <si>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</si>
  <si>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</si>
  <si>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</si>
  <si>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</si>
  <si>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</si>
  <si>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</si>
  <si>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</si>
  <si>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</si>
  <si>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</si>
  <si>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</si>
  <si>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</si>
  <si>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</si>
  <si>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</si>
  <si>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</si>
  <si>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</si>
  <si>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</si>
  <si>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</si>
  <si>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</si>
  <si>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</si>
  <si>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</si>
  <si>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</si>
  <si>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</si>
  <si>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</si>
  <si>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</si>
  <si>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</si>
  <si>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</si>
  <si>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</si>
  <si>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</si>
  <si>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</si>
  <si>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</si>
  <si>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</si>
  <si>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</si>
  <si>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</si>
  <si>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</si>
  <si>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</si>
  <si>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</si>
  <si>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</si>
  <si>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</si>
  <si>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</si>
  <si>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</si>
  <si>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</si>
  <si>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</si>
  <si>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</si>
  <si>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</si>
  <si>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</si>
  <si>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</si>
  <si>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</si>
  <si>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</si>
  <si>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</si>
  <si>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</si>
  <si>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</si>
  <si>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</si>
  <si>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</si>
  <si>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</si>
  <si>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</si>
  <si>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</si>
  <si>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</si>
  <si>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</si>
  <si>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</si>
  <si>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</si>
  <si>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</si>
  <si>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</si>
  <si>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</si>
  <si>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</si>
  <si>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</si>
  <si>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</si>
  <si>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</si>
  <si>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</si>
  <si>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</si>
  <si>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</si>
  <si>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</si>
  <si>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</si>
  <si>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</si>
  <si>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</si>
  <si>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</si>
  <si>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</si>
  <si>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</si>
  <si>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</si>
  <si>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</si>
  <si>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</si>
  <si>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</si>
  <si>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</si>
  <si>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</si>
  <si>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</si>
  <si>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</si>
  <si>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</si>
  <si>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</si>
  <si>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</si>
  <si>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</si>
  <si>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</si>
  <si>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</si>
  <si>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</si>
  <si>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</si>
  <si>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</si>
  <si>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</si>
  <si>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</si>
  <si>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</si>
  <si>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</si>
  <si>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</si>
  <si>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</si>
  <si>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</si>
  <si>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</si>
  <si>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</si>
  <si>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</si>
  <si>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</si>
  <si>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</si>
  <si>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</si>
  <si>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</si>
  <si>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</si>
  <si>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</si>
  <si>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</si>
  <si>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</si>
  <si>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</si>
  <si>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</si>
  <si>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</si>
  <si>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</si>
  <si>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</si>
  <si>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</si>
  <si>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</si>
  <si>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</si>
  <si>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</si>
  <si>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</si>
  <si>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</si>
  <si>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</si>
  <si>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</si>
  <si>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</si>
  <si>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</si>
  <si>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</si>
  <si>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</si>
  <si>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</si>
  <si>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</si>
  <si>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</si>
  <si>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</si>
  <si>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</si>
  <si>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</si>
  <si>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</si>
  <si>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</si>
  <si>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</si>
  <si>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</si>
  <si>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</si>
  <si>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</si>
  <si>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</si>
  <si>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</si>
  <si>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</si>
  <si>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</si>
  <si>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</si>
  <si>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</si>
  <si>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</si>
  <si>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</si>
  <si>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</si>
  <si>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</si>
  <si>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</si>
  <si>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</si>
  <si>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</si>
  <si>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</si>
  <si>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</si>
  <si>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</si>
  <si>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</si>
  <si>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</si>
  <si>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</si>
  <si>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</si>
  <si>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</si>
  <si>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</si>
  <si>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</si>
  <si>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</si>
  <si>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</si>
  <si>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</si>
  <si>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</si>
  <si>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</si>
  <si>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</si>
  <si>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</si>
  <si>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</si>
  <si>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</si>
  <si>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</si>
  <si>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</si>
  <si>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</si>
  <si>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</si>
  <si>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</si>
  <si>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</si>
  <si>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</si>
  <si>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</si>
  <si>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</si>
  <si>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</si>
  <si>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</si>
  <si>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</si>
  <si>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</si>
  <si>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</si>
  <si>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</si>
  <si>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</si>
  <si>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</si>
  <si>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</si>
  <si>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</si>
  <si>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</si>
  <si>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</si>
  <si>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</si>
  <si>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</si>
  <si>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</si>
  <si>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</si>
  <si>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</si>
  <si>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</si>
  <si>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</si>
  <si>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</si>
  <si>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</si>
  <si>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</si>
  <si>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</si>
  <si>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</si>
  <si>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</si>
  <si>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</si>
  <si>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</si>
  <si>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</si>
  <si>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</si>
  <si>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</si>
  <si>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</si>
  <si>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</si>
  <si>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</si>
  <si>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</si>
  <si>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</si>
  <si>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</si>
  <si>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</si>
  <si>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</si>
  <si>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</si>
  <si>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</si>
  <si>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</si>
  <si>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</si>
  <si>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</si>
  <si>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</si>
  <si>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</si>
  <si>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</si>
  <si>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</si>
  <si>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</si>
  <si>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</si>
  <si>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</si>
  <si>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</si>
  <si>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</si>
  <si>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</si>
  <si>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</si>
  <si>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</si>
  <si>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</si>
  <si>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</si>
  <si>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</si>
  <si>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</si>
  <si>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</si>
  <si>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</si>
  <si>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</si>
  <si>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</si>
  <si>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</si>
  <si>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</si>
  <si>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</si>
  <si>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</si>
  <si>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</si>
  <si>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</si>
  <si>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</si>
  <si>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</si>
  <si>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</si>
  <si>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</si>
  <si>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</si>
  <si>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</si>
  <si>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</si>
  <si>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</si>
  <si>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</si>
  <si>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</si>
  <si>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</si>
  <si>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</si>
  <si>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</si>
  <si>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</si>
  <si>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</si>
  <si>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</si>
  <si>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</si>
  <si>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</si>
  <si>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</si>
  <si>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</si>
  <si>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</si>
  <si>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</si>
  <si>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</si>
  <si>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</si>
  <si>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</si>
  <si>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</si>
  <si>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</si>
  <si>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</si>
  <si>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</si>
  <si>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</si>
  <si>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</si>
  <si>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</si>
  <si>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</si>
  <si>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</si>
  <si>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</si>
  <si>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</si>
  <si>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</si>
  <si>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</si>
  <si>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</si>
  <si>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</si>
  <si>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</si>
  <si>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</si>
  <si>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</si>
  <si>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</si>
  <si>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</si>
  <si>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</si>
  <si>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</si>
  <si>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</si>
  <si>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</si>
  <si>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</si>
  <si>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</si>
  <si>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</si>
  <si>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</si>
  <si>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</si>
  <si>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</si>
  <si>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</si>
  <si>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</si>
  <si>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</si>
  <si>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</si>
  <si>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</si>
  <si>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</si>
  <si>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</si>
  <si>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</si>
  <si>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</si>
  <si>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</si>
  <si>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</si>
  <si>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</si>
  <si>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</si>
  <si>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</si>
  <si>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</si>
  <si>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</si>
  <si>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</si>
  <si>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</si>
  <si>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</si>
  <si>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</si>
  <si>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</si>
  <si>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</si>
  <si>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</si>
  <si>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</si>
  <si>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</si>
  <si>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</si>
  <si>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</si>
  <si>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</si>
  <si>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</si>
  <si>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</si>
  <si>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</si>
  <si>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</si>
  <si>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</si>
  <si>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</si>
  <si>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</si>
  <si>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</si>
  <si>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</si>
  <si>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</si>
  <si>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</si>
  <si>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</si>
  <si>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</si>
  <si>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</si>
  <si>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</si>
  <si>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</si>
  <si>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</si>
  <si>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</si>
  <si>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</si>
  <si>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</si>
  <si>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</si>
  <si>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</si>
  <si>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</si>
  <si>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</si>
  <si>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</si>
  <si>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</si>
  <si>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</si>
  <si>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</si>
  <si>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</si>
  <si>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</si>
  <si>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</si>
  <si>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</si>
  <si>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</si>
  <si>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</si>
  <si>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</si>
  <si>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</si>
  <si>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</si>
  <si>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</si>
  <si>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</si>
  <si>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</si>
  <si>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</si>
  <si>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</si>
  <si>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</si>
  <si>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</si>
  <si>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</si>
  <si>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</si>
  <si>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</si>
  <si>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</si>
  <si>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</si>
  <si>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</si>
  <si>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</si>
  <si>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</si>
  <si>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</si>
  <si>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</si>
  <si>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</si>
  <si>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</si>
  <si>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</si>
  <si>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</si>
  <si>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</si>
  <si>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</si>
  <si>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</si>
  <si>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</si>
  <si>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</si>
  <si>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</si>
  <si>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</si>
  <si>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</si>
  <si>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</si>
  <si>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</si>
  <si>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</si>
  <si>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</si>
  <si>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</si>
  <si>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</si>
  <si>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</si>
  <si>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</si>
  <si>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</si>
  <si>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</si>
  <si>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</si>
  <si>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</si>
  <si>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</si>
  <si>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</si>
  <si>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</si>
  <si>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</si>
  <si>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</si>
  <si>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</si>
  <si>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</si>
  <si>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</si>
  <si>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</si>
  <si>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</si>
  <si>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</si>
  <si>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</si>
  <si>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</si>
  <si>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</si>
  <si>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</si>
  <si>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</si>
  <si>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</si>
  <si>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</si>
  <si>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</si>
  <si>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</si>
  <si>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</si>
  <si>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</si>
  <si>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</si>
  <si>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</si>
  <si>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</si>
  <si>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</si>
  <si>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</si>
  <si>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</si>
  <si>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</si>
  <si>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</si>
  <si>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</si>
  <si>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</si>
  <si>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</si>
  <si>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</si>
  <si>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</si>
  <si>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</si>
  <si>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</si>
  <si>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</si>
  <si>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</si>
  <si>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</si>
  <si>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</si>
  <si>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</si>
  <si>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</si>
  <si>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</si>
  <si>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</si>
  <si>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</si>
  <si>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</si>
  <si>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</si>
  <si>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</si>
  <si>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</si>
  <si>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</si>
  <si>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</si>
  <si>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</si>
  <si>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</si>
  <si>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</si>
  <si>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</si>
  <si>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</si>
  <si>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</si>
  <si>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</si>
  <si>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</si>
  <si>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</si>
  <si>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</si>
  <si>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</si>
  <si>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</si>
  <si>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</si>
  <si>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</si>
  <si>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</si>
  <si>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</si>
  <si>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</si>
  <si>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</si>
  <si>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</si>
  <si>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</si>
  <si>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</si>
  <si>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</si>
  <si>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</si>
  <si>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</si>
  <si>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</si>
  <si>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</si>
  <si>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</si>
  <si>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</si>
  <si>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</si>
  <si>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</si>
  <si>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</si>
  <si>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</si>
  <si>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</si>
  <si>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</si>
  <si>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</si>
  <si>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</si>
  <si>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</si>
  <si>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</si>
  <si>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</si>
  <si>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</si>
  <si>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</si>
  <si>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</si>
  <si>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</si>
  <si>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</si>
  <si>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</si>
  <si>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</si>
  <si>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</si>
  <si>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</si>
  <si>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</si>
  <si>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</si>
  <si>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</si>
  <si>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</si>
  <si>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</si>
  <si>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</si>
  <si>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</si>
  <si>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</si>
  <si>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</si>
  <si>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</si>
  <si>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</si>
  <si>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</si>
  <si>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</si>
  <si>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</si>
  <si>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</si>
  <si>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</si>
  <si>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</si>
  <si>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</si>
  <si>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</si>
  <si>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</si>
  <si>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</si>
  <si>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</si>
  <si>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</si>
  <si>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</si>
  <si>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</si>
  <si>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</si>
  <si>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</si>
  <si>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</si>
  <si>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</si>
  <si>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</si>
  <si>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</si>
  <si>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</si>
  <si>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</si>
  <si>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</si>
  <si>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</si>
  <si>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</si>
  <si>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</si>
  <si>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</si>
  <si>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</si>
  <si>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</si>
  <si>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</si>
  <si>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</si>
  <si>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</si>
  <si>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</si>
  <si>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</si>
  <si>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</si>
  <si>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</si>
  <si>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</si>
  <si>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</si>
  <si>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</si>
  <si>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</si>
  <si>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</si>
  <si>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</si>
  <si>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</si>
  <si>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</si>
  <si>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</si>
  <si>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</si>
  <si>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</si>
  <si>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</si>
  <si>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</si>
  <si>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</si>
  <si>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</si>
  <si>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</si>
  <si>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</si>
  <si>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</si>
  <si>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</si>
  <si>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</si>
  <si>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</si>
  <si>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</si>
  <si>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</si>
  <si>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</si>
  <si>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</si>
  <si>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</si>
  <si>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</si>
  <si>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</si>
  <si>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</si>
  <si>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</si>
  <si>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</si>
  <si>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</si>
  <si>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</si>
  <si>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</si>
  <si>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</si>
  <si>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</si>
  <si>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</si>
  <si>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</si>
  <si>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</si>
  <si>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</si>
  <si>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</si>
  <si>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</si>
  <si>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</si>
  <si>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</si>
  <si>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</si>
  <si>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</si>
  <si>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</si>
  <si>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</si>
  <si>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</si>
  <si>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</si>
  <si>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</si>
  <si>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</si>
  <si>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</si>
  <si>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</si>
  <si>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</si>
  <si>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</si>
  <si>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</si>
  <si>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</si>
  <si>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</si>
  <si>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</si>
  <si>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</si>
  <si>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</si>
  <si>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</si>
  <si>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</si>
  <si>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</si>
  <si>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</si>
  <si>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</si>
  <si>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</si>
  <si>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</si>
  <si>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</si>
  <si>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</si>
  <si>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</si>
  <si>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</si>
  <si>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</si>
  <si>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</si>
  <si>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</si>
  <si>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</si>
  <si>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</si>
  <si>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</si>
  <si>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</si>
  <si>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</si>
  <si>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</si>
  <si>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</si>
  <si>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</si>
  <si>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</si>
  <si>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</si>
  <si>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</si>
  <si>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</si>
  <si>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</si>
  <si>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</si>
  <si>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</si>
  <si>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</si>
  <si>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</si>
  <si>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</si>
  <si>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</si>
  <si>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</si>
  <si>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</si>
  <si>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</si>
  <si>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</si>
  <si>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</si>
  <si>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</si>
  <si>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</si>
  <si>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</si>
  <si>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</si>
  <si>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</si>
  <si>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</si>
  <si>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</si>
  <si>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</si>
  <si>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</si>
  <si>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</si>
  <si>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</si>
  <si>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</si>
  <si>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</si>
  <si>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</si>
  <si>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</si>
  <si>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</si>
  <si>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</si>
  <si>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</si>
  <si>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</si>
  <si>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</si>
  <si>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</si>
  <si>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</si>
  <si>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</si>
  <si>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</si>
  <si>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</si>
  <si>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</si>
  <si>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</si>
  <si>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</si>
  <si>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</si>
  <si>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</si>
  <si>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</si>
  <si>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</si>
  <si>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</si>
  <si>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</si>
  <si>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</si>
  <si>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</si>
  <si>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</si>
  <si>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</si>
  <si>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</si>
  <si>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</si>
  <si>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</si>
  <si>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</si>
  <si>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</si>
  <si>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</si>
  <si>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</si>
  <si>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</si>
  <si>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</si>
  <si>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</si>
  <si>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</si>
  <si>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</si>
  <si>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</si>
  <si>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</si>
  <si>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</si>
  <si>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</si>
  <si>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</si>
  <si>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</si>
  <si>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</si>
  <si>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</si>
  <si>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</si>
  <si>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</si>
  <si>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</si>
  <si>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</si>
  <si>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</si>
  <si>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</si>
  <si>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</si>
  <si>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</si>
  <si>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</si>
  <si>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</si>
  <si>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</si>
  <si>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</si>
  <si>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</si>
  <si>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</si>
  <si>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</si>
  <si>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</si>
  <si>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</si>
  <si>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</si>
  <si>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</si>
  <si>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</si>
  <si>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</si>
  <si>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</si>
  <si>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</si>
  <si>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</si>
  <si>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</si>
  <si>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</si>
  <si>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</si>
  <si>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</si>
  <si>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</si>
  <si>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</si>
  <si>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</si>
  <si>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</si>
  <si>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</si>
  <si>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</si>
  <si>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</si>
  <si>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</si>
  <si>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</si>
  <si>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</si>
  <si>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</si>
  <si>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</si>
  <si>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</si>
  <si>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</si>
  <si>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</si>
  <si>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</si>
  <si>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</si>
  <si>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</si>
  <si>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</si>
  <si>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</si>
  <si>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</si>
  <si>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</si>
  <si>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</si>
  <si>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</si>
  <si>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</si>
  <si>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</si>
  <si>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</si>
  <si>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</si>
  <si>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</si>
  <si>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</si>
  <si>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</si>
  <si>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</si>
  <si>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</si>
  <si>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</si>
  <si>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</si>
  <si>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</si>
  <si>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</si>
  <si>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</si>
  <si>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</si>
  <si>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</si>
  <si>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</si>
  <si>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</si>
  <si>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</si>
  <si>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</si>
  <si>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</si>
  <si>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</si>
  <si>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</si>
  <si>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</si>
  <si>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</si>
  <si>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</si>
  <si>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</si>
  <si>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</si>
  <si>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</si>
  <si>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</si>
  <si>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</si>
  <si>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</si>
  <si>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</si>
  <si>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</si>
  <si>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</si>
  <si>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</si>
  <si>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</si>
  <si>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</si>
  <si>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</si>
  <si>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</si>
  <si>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</si>
  <si>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</si>
  <si>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</si>
  <si>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</si>
  <si>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</si>
  <si>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</si>
  <si>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</si>
  <si>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</si>
  <si>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</si>
  <si>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</si>
  <si>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</si>
  <si>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</si>
  <si>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</si>
  <si>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</si>
  <si>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</si>
  <si>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</si>
  <si>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</si>
  <si>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</si>
  <si>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</si>
  <si>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</si>
  <si>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</si>
  <si>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</si>
  <si>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</si>
  <si>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</si>
  <si>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</si>
  <si>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</si>
  <si>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</si>
  <si>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</si>
  <si>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</si>
  <si>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</si>
  <si>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</si>
  <si>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</si>
  <si>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</si>
  <si>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</si>
  <si>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</si>
  <si>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</si>
  <si>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</si>
  <si>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</si>
  <si>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</si>
  <si>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</si>
  <si>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</si>
  <si>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</si>
  <si>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</si>
  <si>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</si>
  <si>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</si>
  <si>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</si>
  <si>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</si>
  <si>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</si>
  <si>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</si>
  <si>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</si>
  <si>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</si>
  <si>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</si>
  <si>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</si>
  <si>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</si>
  <si>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</si>
  <si>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</si>
  <si>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</si>
  <si>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</si>
  <si>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</si>
  <si>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</si>
  <si>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</si>
  <si>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</si>
  <si>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</si>
  <si>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</si>
  <si>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</si>
  <si>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</si>
  <si>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</si>
  <si>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</si>
  <si>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</si>
  <si>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</si>
  <si>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</si>
  <si>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</si>
  <si>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</si>
  <si>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</si>
  <si>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</si>
  <si>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</si>
  <si>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</si>
  <si>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</si>
  <si>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</si>
  <si>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</si>
  <si>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</si>
  <si>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</si>
  <si>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</si>
  <si>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</si>
  <si>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</si>
  <si>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</si>
  <si>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</si>
  <si>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</si>
  <si>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</si>
  <si>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</si>
  <si>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</si>
  <si>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</si>
  <si>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</si>
  <si>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</si>
  <si>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</si>
  <si>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</si>
  <si>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</si>
  <si>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</si>
  <si>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</si>
  <si>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</si>
  <si>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</si>
  <si>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</si>
  <si>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</si>
  <si>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</si>
  <si>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</si>
  <si>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</si>
  <si>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</si>
  <si>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</si>
  <si>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</si>
  <si>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</si>
  <si>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</si>
  <si>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</si>
  <si>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</si>
  <si>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</si>
  <si>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</si>
  <si>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</si>
  <si>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</si>
  <si>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</si>
  <si>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</si>
  <si>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</si>
  <si>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</si>
  <si>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</si>
  <si>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</si>
  <si>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</si>
  <si>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</si>
  <si>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</si>
  <si>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</si>
  <si>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</si>
  <si>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</si>
  <si>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</si>
  <si>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</si>
  <si>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</si>
  <si>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</si>
  <si>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</si>
  <si>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</si>
  <si>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</si>
  <si>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</si>
  <si>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</si>
  <si>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</si>
  <si>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</si>
  <si>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</si>
  <si>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</si>
  <si>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</si>
  <si>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</si>
  <si>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</si>
  <si>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</si>
  <si>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</si>
  <si>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</si>
  <si>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</si>
  <si>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</si>
  <si>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</si>
  <si>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</si>
  <si>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</si>
  <si>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</si>
  <si>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</si>
  <si>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</si>
  <si>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</si>
  <si>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</si>
  <si>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</si>
  <si>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</si>
  <si>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</si>
  <si>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</si>
  <si>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</si>
  <si>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</si>
  <si>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</si>
  <si>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</si>
  <si>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</si>
  <si>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</si>
  <si>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</si>
  <si>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</si>
  <si>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</si>
  <si>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</si>
  <si>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</si>
  <si>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</si>
  <si>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</si>
  <si>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</si>
  <si>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</si>
  <si>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</si>
  <si>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</si>
  <si>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</si>
  <si>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</si>
  <si>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</si>
  <si>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</si>
  <si>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</si>
  <si>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</si>
  <si>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</si>
  <si>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</si>
  <si>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</si>
  <si>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</si>
  <si>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</si>
  <si>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</si>
  <si>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</si>
  <si>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</si>
  <si>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</si>
  <si>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</si>
  <si>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</si>
  <si>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</si>
  <si>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</si>
  <si>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</si>
  <si>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</si>
  <si>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</si>
  <si>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</si>
  <si>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</si>
  <si>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</si>
  <si>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</si>
  <si>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</si>
  <si>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</si>
  <si>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</si>
  <si>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</si>
  <si>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</si>
  <si>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</si>
  <si>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</si>
  <si>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</si>
  <si>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</si>
  <si>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</si>
  <si>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</si>
  <si>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</si>
  <si>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</si>
  <si>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</si>
  <si>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</si>
  <si>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</si>
  <si>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</si>
  <si>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</si>
  <si>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</si>
  <si>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</si>
  <si>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</si>
  <si>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</si>
  <si>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</si>
  <si>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</si>
  <si>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</si>
  <si>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</si>
  <si>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</si>
  <si>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</si>
  <si>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</si>
  <si>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</si>
  <si>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</si>
  <si>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</si>
  <si>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</si>
  <si>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</si>
  <si>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</si>
  <si>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</si>
  <si>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</si>
  <si>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</si>
  <si>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</si>
  <si>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</si>
  <si>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</si>
  <si>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</si>
  <si>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</si>
  <si>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</si>
  <si>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</si>
  <si>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</si>
  <si>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</si>
  <si>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</si>
  <si>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</si>
  <si>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</si>
  <si>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</si>
  <si>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</si>
  <si>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</si>
  <si>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</si>
  <si>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</si>
  <si>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</si>
  <si>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</si>
  <si>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</si>
  <si>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</si>
  <si>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</si>
  <si>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</si>
  <si>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</si>
  <si>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</si>
  <si>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</si>
  <si>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</si>
  <si>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</si>
  <si>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</si>
  <si>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</si>
  <si>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</si>
  <si>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</si>
  <si>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</si>
  <si>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</si>
  <si>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</si>
  <si>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</si>
  <si>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</si>
  <si>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</si>
  <si>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</si>
  <si>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</si>
  <si>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</si>
  <si>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</si>
  <si>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</si>
  <si>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</si>
  <si>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</si>
  <si>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</si>
  <si>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</si>
  <si>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</si>
  <si>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</si>
  <si>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</si>
  <si>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</si>
  <si>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</si>
  <si>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</si>
  <si>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</si>
  <si>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</si>
  <si>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</si>
  <si>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</si>
  <si>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</si>
  <si>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</si>
  <si>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</si>
  <si>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</si>
  <si>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</si>
  <si>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</si>
  <si>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</si>
  <si>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</si>
  <si>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</si>
  <si>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</si>
  <si>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</si>
  <si>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</si>
  <si>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</si>
  <si>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</si>
  <si>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</si>
  <si>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</si>
  <si>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</si>
  <si>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</si>
  <si>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</si>
  <si>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</si>
  <si>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</si>
  <si>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</si>
  <si>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</si>
  <si>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</si>
  <si>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</si>
  <si>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</si>
  <si>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</si>
  <si>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</si>
  <si>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</si>
  <si>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</si>
  <si>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</si>
  <si>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</si>
  <si>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</si>
  <si>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</si>
  <si>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</si>
  <si>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</si>
  <si>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</si>
  <si>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</si>
  <si>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</si>
  <si>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</si>
  <si>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</si>
  <si>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</si>
  <si>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</si>
  <si>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</si>
  <si>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</si>
  <si>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</si>
  <si>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</si>
  <si>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</si>
  <si>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</si>
  <si>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</si>
  <si>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</si>
  <si>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</si>
  <si>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</si>
  <si>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</si>
  <si>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</si>
  <si>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</si>
  <si>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</si>
  <si>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</si>
  <si>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</si>
  <si>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</si>
  <si>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</si>
  <si>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</si>
  <si>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</si>
  <si>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</si>
  <si>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</si>
  <si>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</si>
  <si>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</si>
  <si>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</si>
  <si>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</si>
  <si>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</si>
  <si>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</si>
  <si>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</si>
  <si>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</si>
  <si>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</si>
  <si>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</si>
  <si>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</si>
  <si>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</si>
  <si>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</si>
  <si>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</si>
  <si>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</si>
  <si>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</si>
  <si>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</si>
  <si>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</si>
  <si>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</si>
  <si>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</si>
  <si>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</si>
  <si>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</si>
  <si>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</si>
  <si>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</si>
  <si>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</si>
  <si>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</si>
  <si>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</si>
  <si>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</si>
  <si>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</si>
  <si>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</si>
  <si>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</si>
  <si>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</si>
  <si>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</si>
  <si>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</si>
  <si>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</si>
  <si>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</si>
  <si>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</si>
  <si>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</si>
  <si>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</si>
  <si>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</si>
  <si>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</si>
  <si>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</si>
  <si>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</si>
  <si>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</si>
  <si>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</si>
  <si>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</si>
  <si>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</si>
  <si>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</si>
  <si>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</si>
  <si>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</si>
  <si>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</si>
  <si>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</si>
  <si>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</si>
  <si>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</si>
  <si>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</si>
  <si>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</si>
  <si>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</si>
  <si>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</si>
  <si>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</si>
  <si>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</si>
  <si>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</si>
  <si>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</si>
  <si>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</si>
  <si>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</si>
  <si>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</si>
  <si>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</si>
  <si>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</si>
  <si>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</si>
  <si>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</si>
  <si>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</si>
  <si>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</si>
  <si>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</si>
  <si>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</si>
  <si>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</si>
  <si>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</si>
  <si>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</si>
  <si>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</si>
  <si>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</si>
  <si>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</si>
  <si>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</si>
  <si>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</si>
  <si>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</si>
  <si>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</si>
  <si>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</si>
  <si>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</si>
  <si>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</si>
  <si>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</si>
  <si>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</si>
  <si>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</si>
  <si>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</si>
  <si>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</si>
  <si>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</si>
  <si>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</si>
  <si>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</si>
  <si>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</si>
  <si>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</si>
  <si>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</si>
  <si>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</si>
  <si>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</si>
  <si>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</si>
  <si>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</si>
  <si>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</si>
  <si>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</si>
  <si>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</si>
  <si>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</si>
  <si>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</si>
  <si>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</si>
  <si>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</si>
  <si>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</si>
  <si>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</si>
  <si>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</si>
  <si>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</si>
  <si>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</si>
  <si>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</si>
  <si>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</si>
  <si>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</si>
  <si>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</si>
  <si>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</si>
  <si>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</si>
  <si>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</si>
  <si>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</si>
  <si>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</si>
  <si>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</si>
  <si>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</si>
  <si>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</si>
  <si>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</si>
  <si>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</si>
  <si>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</si>
  <si>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</si>
  <si>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</si>
  <si>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</si>
  <si>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</si>
  <si>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</si>
  <si>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</si>
  <si>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</si>
  <si>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</si>
  <si>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</si>
  <si>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</si>
  <si>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</si>
  <si>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</si>
  <si>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</si>
  <si>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</si>
  <si>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</si>
  <si>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</si>
  <si>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</si>
  <si>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</si>
  <si>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</si>
  <si>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</si>
  <si>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</si>
  <si>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</si>
  <si>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</si>
  <si>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</si>
  <si>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</si>
  <si>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</si>
  <si>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</si>
  <si>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</si>
  <si>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</si>
  <si>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</si>
  <si>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</si>
  <si>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</si>
  <si>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</si>
  <si>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</si>
  <si>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</si>
  <si>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</si>
  <si>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</si>
  <si>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</si>
  <si>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</si>
  <si>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</si>
  <si>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</si>
  <si>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</si>
  <si>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</si>
  <si>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</si>
  <si>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</si>
  <si>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</si>
  <si>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</si>
  <si>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</si>
  <si>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</si>
  <si>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</si>
  <si>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</si>
  <si>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</si>
  <si>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</si>
  <si>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</si>
  <si>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</si>
  <si>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</si>
  <si>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</si>
  <si>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</si>
  <si>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</si>
  <si>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</si>
  <si>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</si>
  <si>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</si>
  <si>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</si>
  <si>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</si>
  <si>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</si>
  <si>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</si>
  <si>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</si>
  <si>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</si>
  <si>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</si>
  <si>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</si>
  <si>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</si>
  <si>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</si>
  <si>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</si>
  <si>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</si>
  <si>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</si>
  <si>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</si>
  <si>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</si>
  <si>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</si>
  <si>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</si>
  <si>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</si>
  <si>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</si>
  <si>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</si>
  <si>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</si>
  <si>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</si>
  <si>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</si>
  <si>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</si>
  <si>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</si>
  <si>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</si>
  <si>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</si>
  <si>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</si>
  <si>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</si>
  <si>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</si>
  <si>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</si>
  <si>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</si>
  <si>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</si>
  <si>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</si>
  <si>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</si>
  <si>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</si>
  <si>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</si>
  <si>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</si>
  <si>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</si>
  <si>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</si>
  <si>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</si>
  <si>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</si>
  <si>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</si>
  <si>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</si>
  <si>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</si>
  <si>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</si>
  <si>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</si>
  <si>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</si>
  <si>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</si>
  <si>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</si>
  <si>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</si>
  <si>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</si>
  <si>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</si>
  <si>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</si>
  <si>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</si>
  <si>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</si>
  <si>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</si>
  <si>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</si>
  <si>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</si>
  <si>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</si>
  <si>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</si>
  <si>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</si>
  <si>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</si>
  <si>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</si>
  <si>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</si>
  <si>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</si>
  <si>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</si>
  <si>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</si>
  <si>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</si>
  <si>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</si>
  <si>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</si>
  <si>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</si>
  <si>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</si>
  <si>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</si>
  <si>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</si>
  <si>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</si>
  <si>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</si>
  <si>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</si>
  <si>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</si>
  <si>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</si>
  <si>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</si>
  <si>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</si>
  <si>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</si>
  <si>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</si>
  <si>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</si>
  <si>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</si>
  <si>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</si>
  <si>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</si>
  <si>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</si>
  <si>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</si>
  <si>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</si>
  <si>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</si>
  <si>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</si>
  <si>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</si>
  <si>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</si>
  <si>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</si>
  <si>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</si>
  <si>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</si>
  <si>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</si>
  <si>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</si>
  <si>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</si>
  <si>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</si>
  <si>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</si>
  <si>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</si>
  <si>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</si>
  <si>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</si>
  <si>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</si>
  <si>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</si>
  <si>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</si>
  <si>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</si>
  <si>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</si>
  <si>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</si>
  <si>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</si>
  <si>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</si>
  <si>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</si>
  <si>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</si>
  <si>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</si>
  <si>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</si>
  <si>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</si>
  <si>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</si>
  <si>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</si>
  <si>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</si>
  <si>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</si>
  <si>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</si>
  <si>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</si>
  <si>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</si>
  <si>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</si>
  <si>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</si>
  <si>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</si>
  <si>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</si>
  <si>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</si>
  <si>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</si>
  <si>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</si>
  <si>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</si>
  <si>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</si>
  <si>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</si>
  <si>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</si>
  <si>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</si>
  <si>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</si>
  <si>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</si>
  <si>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</si>
  <si>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</si>
  <si>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</si>
  <si>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</si>
  <si>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</si>
  <si>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</si>
  <si>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</si>
  <si>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</si>
  <si>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</si>
  <si>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</si>
  <si>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</si>
  <si>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</si>
  <si>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</si>
  <si>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</si>
  <si>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</si>
  <si>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</si>
  <si>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</si>
  <si>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</si>
  <si>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</si>
  <si>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</si>
  <si>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</si>
  <si>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</si>
  <si>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</si>
  <si>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</si>
  <si>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</si>
  <si>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</si>
  <si>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</si>
  <si>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</si>
  <si>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</si>
  <si>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</si>
  <si>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</si>
  <si>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</si>
  <si>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</si>
  <si>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</si>
  <si>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</si>
  <si>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</si>
  <si>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</si>
  <si>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</si>
  <si>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</si>
  <si>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</si>
  <si>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</si>
  <si>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</si>
  <si>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</si>
  <si>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</si>
  <si>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</si>
  <si>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</si>
  <si>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</si>
  <si>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</si>
  <si>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</si>
  <si>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</si>
  <si>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</si>
  <si>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</si>
  <si>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</si>
  <si>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</si>
  <si>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</si>
  <si>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</si>
  <si>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</si>
  <si>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</si>
  <si>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</si>
  <si>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</si>
  <si>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</si>
  <si>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</si>
  <si>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</si>
  <si>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</si>
  <si>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</si>
  <si>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</si>
  <si>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</si>
  <si>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</si>
  <si>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</si>
  <si>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</si>
  <si>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</si>
  <si>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</si>
  <si>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</si>
  <si>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</si>
  <si>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</si>
  <si>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</si>
  <si>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</si>
  <si>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</si>
  <si>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</si>
  <si>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</si>
  <si>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</si>
  <si>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</si>
  <si>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</si>
  <si>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</si>
  <si>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</si>
  <si>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</si>
  <si>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</si>
  <si>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</si>
  <si>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</si>
  <si>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</si>
  <si>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</si>
  <si>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</si>
  <si>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</si>
  <si>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</si>
  <si>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</si>
  <si>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</si>
  <si>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</si>
  <si>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</si>
  <si>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</si>
  <si>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</si>
  <si>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</si>
  <si>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</si>
  <si>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</si>
  <si>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</si>
  <si>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</si>
  <si>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</si>
  <si>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</si>
  <si>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</si>
  <si>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</si>
  <si>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</si>
  <si>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</si>
  <si>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</si>
  <si>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</si>
  <si>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</si>
  <si>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</si>
  <si>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</si>
  <si>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</si>
  <si>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</si>
  <si>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</si>
  <si>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</si>
  <si>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</si>
  <si>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</si>
  <si>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</si>
  <si>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</si>
  <si>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</si>
  <si>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</si>
  <si>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</si>
  <si>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</si>
  <si>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</si>
  <si>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</si>
  <si>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</si>
  <si>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</si>
  <si>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</si>
  <si>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</si>
  <si>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</si>
  <si>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</si>
  <si>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</si>
  <si>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</si>
  <si>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</si>
  <si>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</si>
  <si>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</si>
  <si>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</si>
  <si>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</si>
  <si>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</si>
  <si>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</si>
  <si>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</si>
  <si>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</si>
  <si>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</si>
  <si>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</si>
  <si>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</si>
  <si>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</si>
  <si>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</si>
  <si>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</si>
  <si>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</si>
  <si>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</si>
  <si>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</si>
  <si>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</si>
  <si>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</si>
  <si>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</si>
  <si>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</si>
  <si>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</si>
  <si>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</si>
  <si>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</si>
  <si>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</si>
  <si>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</si>
  <si>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</si>
  <si>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</si>
  <si>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</si>
  <si>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</si>
  <si>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</si>
  <si>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</si>
  <si>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</si>
  <si>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</si>
  <si>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</si>
  <si>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</si>
  <si>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</si>
  <si>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</si>
  <si>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</si>
  <si>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</si>
  <si>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</si>
  <si>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</si>
  <si>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</si>
  <si>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</si>
  <si>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</si>
  <si>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</si>
  <si>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</si>
  <si>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</si>
  <si>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</si>
  <si>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</si>
  <si>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</si>
  <si>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</si>
  <si>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</si>
  <si>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</si>
  <si>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</si>
  <si>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</si>
  <si>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</si>
  <si>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</si>
  <si>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</si>
  <si>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</si>
  <si>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</si>
  <si>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</si>
  <si>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</si>
  <si>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</si>
  <si>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</si>
  <si>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</si>
  <si>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</si>
  <si>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</si>
  <si>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</si>
  <si>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</si>
  <si>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</si>
  <si>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</si>
  <si>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</si>
  <si>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</si>
  <si>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</si>
  <si>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</si>
  <si>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</si>
  <si>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</si>
  <si>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</si>
  <si>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</si>
  <si>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</si>
  <si>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</si>
  <si>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</si>
  <si>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</si>
  <si>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</si>
  <si>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</si>
  <si>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</si>
  <si>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</si>
  <si>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</si>
  <si>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</si>
  <si>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</si>
  <si>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</si>
  <si>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</si>
  <si>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</si>
  <si>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</si>
  <si>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</si>
  <si>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</si>
  <si>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</si>
  <si>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</si>
  <si>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</si>
  <si>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</si>
  <si>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</si>
  <si>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</si>
  <si>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</si>
  <si>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</si>
  <si>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</si>
  <si>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</si>
  <si>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</si>
  <si>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</si>
  <si>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</si>
  <si>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</si>
  <si>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</si>
  <si>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</si>
  <si>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</si>
  <si>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</si>
  <si>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</si>
  <si>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</si>
  <si>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</si>
  <si>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</si>
  <si>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</si>
  <si>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</si>
  <si>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</si>
  <si>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</si>
  <si>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</si>
  <si>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</si>
  <si>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</si>
  <si>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</si>
  <si>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</si>
  <si>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</si>
  <si>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</si>
  <si>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</si>
  <si>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</si>
  <si>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</si>
  <si>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</si>
  <si>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</si>
  <si>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</si>
  <si>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</si>
  <si>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</si>
  <si>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</si>
  <si>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</si>
  <si>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</si>
  <si>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</si>
  <si>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</si>
  <si>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</si>
  <si>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</si>
  <si>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</si>
  <si>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</si>
  <si>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</si>
  <si>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</si>
  <si>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</si>
  <si>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</si>
  <si>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</si>
  <si>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</si>
  <si>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</si>
  <si>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</si>
  <si>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</si>
  <si>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</si>
  <si>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</si>
  <si>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</si>
  <si>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</si>
  <si>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</si>
  <si>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</si>
  <si>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</si>
  <si>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</si>
  <si>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</si>
  <si>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</si>
  <si>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</si>
  <si>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</si>
  <si>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</si>
  <si>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</si>
  <si>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</si>
  <si>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</si>
  <si>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</si>
  <si>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</si>
  <si>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</si>
  <si>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</si>
  <si>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</si>
  <si>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</si>
  <si>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</si>
  <si>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</si>
  <si>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</si>
  <si>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</si>
  <si>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</si>
  <si>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</si>
  <si>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</si>
  <si>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</si>
  <si>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</si>
  <si>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</si>
  <si>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</si>
  <si>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</si>
  <si>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</si>
  <si>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</si>
  <si>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</si>
  <si>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</si>
  <si>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</si>
  <si>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</si>
  <si>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</si>
  <si>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</si>
  <si>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</si>
  <si>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</si>
  <si>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</si>
  <si>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</si>
  <si>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</si>
  <si>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</si>
  <si>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</si>
  <si>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</si>
  <si>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</si>
  <si>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</si>
  <si>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</si>
  <si>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</si>
  <si>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</si>
  <si>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</si>
  <si>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</si>
  <si>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</si>
  <si>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</si>
  <si>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</si>
  <si>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</si>
  <si>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</si>
  <si>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</si>
  <si>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</si>
  <si>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</si>
  <si>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</si>
  <si>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</si>
  <si>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</si>
  <si>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</si>
  <si>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</si>
  <si>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</si>
  <si>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</si>
  <si>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</si>
  <si>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</si>
  <si>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</si>
  <si>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</si>
  <si>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</si>
  <si>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</si>
  <si>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</si>
  <si>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</si>
  <si>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</si>
  <si>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</si>
  <si>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</si>
  <si>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</si>
  <si>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</si>
  <si>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</si>
  <si>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</si>
  <si>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</si>
  <si>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</si>
  <si>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</si>
  <si>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</si>
  <si>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</si>
  <si>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</si>
  <si>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</si>
  <si>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</si>
  <si>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</si>
  <si>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</si>
  <si>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</si>
  <si>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</si>
  <si>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</si>
  <si>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</si>
  <si>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</si>
  <si>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</si>
  <si>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</si>
  <si>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</si>
  <si>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</si>
  <si>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</si>
  <si>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</si>
  <si>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</si>
  <si>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</si>
  <si>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</si>
  <si>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</si>
  <si>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</si>
  <si>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</si>
  <si>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</si>
  <si>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</si>
  <si>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</si>
  <si>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</si>
  <si>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</si>
  <si>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</si>
  <si>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</si>
  <si>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</si>
  <si>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</si>
  <si>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</si>
  <si>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</si>
  <si>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</si>
  <si>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</si>
  <si>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</si>
  <si>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</si>
  <si>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</si>
  <si>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</si>
  <si>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</si>
  <si>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</si>
  <si>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</si>
  <si>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</si>
  <si>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</si>
  <si>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</si>
  <si>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</si>
  <si>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</si>
  <si>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</si>
  <si>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</si>
  <si>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</si>
  <si>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</si>
  <si>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</si>
  <si>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</si>
  <si>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</si>
  <si>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</si>
  <si>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</si>
  <si>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</si>
  <si>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</si>
  <si>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</si>
  <si>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</si>
  <si>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</si>
  <si>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</si>
  <si>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</si>
  <si>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</si>
  <si>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</si>
  <si>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</si>
  <si>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</si>
  <si>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</si>
  <si>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</si>
  <si>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</si>
  <si>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</si>
  <si>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</si>
  <si>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</si>
  <si>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</si>
  <si>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</si>
  <si>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</si>
  <si>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</si>
  <si>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</si>
  <si>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</si>
  <si>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</si>
  <si>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</si>
  <si>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</si>
  <si>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</si>
  <si>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</si>
  <si>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</si>
  <si>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</si>
  <si>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</si>
  <si>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</si>
  <si>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</si>
  <si>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</si>
  <si>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</si>
  <si>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</si>
  <si>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</si>
  <si>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</si>
  <si>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</si>
  <si>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</si>
  <si>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</si>
  <si>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</si>
  <si>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</si>
  <si>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</si>
  <si>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</si>
  <si>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</si>
  <si>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</si>
  <si>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</si>
  <si>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</si>
  <si>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</si>
  <si>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</si>
  <si>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</si>
  <si>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</si>
  <si>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</si>
  <si>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</si>
  <si>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</si>
  <si>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</si>
  <si>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</si>
  <si>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</si>
  <si>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</si>
  <si>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</si>
  <si>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</si>
  <si>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</si>
  <si>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</si>
  <si>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</si>
  <si>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</si>
  <si>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</si>
  <si>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</si>
  <si>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</si>
  <si>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</si>
  <si>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</si>
  <si>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</si>
  <si>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</si>
  <si>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</si>
  <si>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</si>
  <si>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</si>
  <si>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</si>
  <si>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</si>
  <si>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</si>
  <si>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</si>
  <si>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</si>
  <si>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</si>
  <si>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</si>
  <si>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</si>
  <si>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</si>
  <si>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</si>
  <si>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</si>
  <si>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</si>
  <si>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</si>
  <si>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</si>
  <si>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</si>
  <si>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</si>
  <si>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</si>
  <si>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</si>
  <si>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</si>
  <si>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</si>
  <si>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</si>
  <si>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</si>
  <si>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</si>
  <si>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</si>
  <si>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</si>
  <si>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</si>
  <si>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</si>
  <si>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</si>
  <si>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</si>
  <si>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</si>
  <si>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</si>
  <si>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</si>
  <si>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</si>
  <si>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</si>
  <si>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</si>
  <si>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</si>
  <si>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</si>
  <si>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</si>
  <si>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</si>
  <si>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</si>
  <si>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</si>
  <si>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</si>
  <si>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</si>
  <si>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</si>
  <si>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</si>
  <si>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</si>
  <si>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</si>
  <si>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</si>
  <si>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</si>
  <si>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</si>
  <si>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</si>
  <si>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</si>
  <si>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</si>
  <si>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</si>
  <si>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</si>
  <si>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</si>
  <si>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</si>
  <si>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</si>
  <si>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</si>
  <si>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</si>
  <si>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</si>
  <si>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</si>
  <si>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</si>
  <si>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</si>
  <si>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</si>
  <si>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</si>
  <si>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</si>
  <si>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</si>
  <si>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</si>
  <si>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</si>
  <si>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</si>
  <si>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</si>
  <si>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</si>
  <si>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</si>
  <si>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</si>
  <si>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</si>
  <si>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</si>
  <si>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</si>
  <si>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</si>
  <si>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</si>
  <si>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</si>
  <si>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</si>
  <si>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</si>
  <si>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</si>
  <si>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</si>
  <si>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</si>
  <si>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</si>
  <si>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</si>
  <si>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</si>
  <si>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</si>
  <si>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</si>
  <si>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</si>
  <si>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</si>
  <si>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</si>
  <si>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</si>
  <si>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</si>
  <si>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</si>
  <si>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</si>
  <si>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</si>
  <si>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</si>
  <si>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</si>
  <si>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</si>
  <si>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</si>
  <si>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</si>
  <si>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</si>
  <si>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</si>
  <si>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</si>
  <si>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</si>
  <si>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</si>
  <si>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</si>
  <si>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</si>
  <si>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</si>
  <si>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</si>
  <si>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</si>
  <si>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</si>
  <si>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</si>
  <si>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</si>
  <si>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</si>
  <si>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</si>
  <si>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</si>
  <si>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</si>
  <si>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</si>
  <si>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</si>
  <si>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</si>
  <si>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</si>
  <si>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</si>
  <si>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</si>
  <si>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</si>
  <si>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</si>
  <si>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</si>
  <si>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</si>
  <si>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</si>
  <si>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</si>
  <si>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</si>
  <si>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</si>
  <si>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</si>
  <si>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</si>
  <si>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</si>
  <si>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</si>
  <si>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</si>
  <si>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</si>
  <si>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</si>
  <si>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</si>
  <si>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</si>
  <si>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</si>
  <si>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</si>
  <si>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</si>
  <si>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</si>
  <si>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</si>
  <si>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</si>
  <si>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</si>
  <si>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</si>
  <si>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</si>
  <si>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</si>
  <si>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</si>
  <si>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</si>
  <si>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</si>
  <si>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</si>
  <si>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</si>
  <si>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</si>
  <si>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</si>
  <si>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</si>
  <si>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</si>
  <si>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</si>
  <si>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</si>
  <si>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</si>
  <si>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</si>
  <si>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</si>
  <si>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</si>
  <si>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</si>
  <si>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</si>
  <si>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</si>
  <si>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</si>
  <si>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</si>
  <si>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</si>
  <si>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</si>
  <si>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</si>
  <si>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</si>
  <si>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</si>
  <si>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</si>
  <si>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</si>
  <si>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</si>
  <si>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</si>
  <si>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</si>
  <si>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</si>
  <si>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</si>
  <si>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</si>
  <si>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</si>
  <si>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</si>
  <si>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</si>
  <si>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</si>
  <si>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</si>
  <si>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</si>
  <si>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</si>
  <si>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</si>
  <si>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</si>
  <si>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</si>
  <si>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</si>
  <si>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</si>
  <si>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</si>
  <si>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</si>
  <si>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</si>
  <si>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</si>
  <si>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</si>
  <si>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</si>
  <si>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</si>
  <si>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</si>
  <si>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</si>
  <si>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</si>
  <si>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</si>
  <si>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</si>
  <si>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</si>
  <si>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</si>
  <si>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</si>
  <si>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</si>
  <si>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</si>
  <si>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</si>
  <si>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</si>
  <si>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</si>
  <si>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</si>
  <si>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</si>
  <si>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</si>
  <si>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</si>
  <si>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</si>
  <si>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</si>
  <si>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</si>
  <si>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</si>
  <si>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</si>
  <si>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</si>
  <si>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</si>
  <si>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</si>
  <si>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</si>
  <si>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</si>
  <si>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</si>
  <si>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</si>
  <si>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</si>
  <si>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</si>
  <si>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</si>
  <si>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</si>
  <si>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</si>
  <si>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</si>
  <si>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</si>
  <si>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</si>
  <si>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</si>
  <si>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</si>
  <si>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</si>
  <si>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</si>
  <si>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</si>
  <si>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</si>
  <si>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</si>
  <si>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</si>
  <si>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</si>
  <si>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</si>
  <si>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</si>
  <si>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</si>
  <si>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</si>
  <si>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</si>
  <si>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</si>
  <si>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</si>
  <si>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</si>
  <si>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</si>
  <si>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</si>
  <si>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</si>
  <si>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</si>
  <si>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</si>
  <si>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</si>
  <si>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</si>
  <si>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</si>
  <si>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</si>
  <si>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</si>
  <si>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</si>
  <si>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</si>
  <si>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</si>
  <si>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</si>
  <si>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</si>
  <si>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</si>
  <si>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</si>
  <si>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</si>
  <si>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</si>
  <si>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</si>
  <si>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</si>
  <si>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</si>
  <si>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</si>
  <si>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</si>
  <si>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</si>
  <si>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</si>
  <si>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</si>
  <si>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</si>
  <si>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</si>
  <si>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</si>
  <si>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</si>
  <si>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</si>
  <si>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</si>
  <si>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</si>
  <si>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</si>
  <si>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</si>
  <si>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</si>
  <si>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</si>
  <si>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</si>
  <si>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</si>
  <si>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</si>
  <si>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</si>
  <si>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</si>
  <si>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</si>
  <si>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</si>
  <si>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</si>
  <si>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</si>
  <si>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</si>
  <si>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</si>
  <si>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</si>
  <si>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</si>
  <si>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</si>
  <si>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</si>
  <si>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</si>
  <si>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</si>
  <si>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</si>
  <si>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</si>
  <si>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</si>
  <si>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</si>
  <si>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</si>
  <si>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</si>
  <si>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</si>
  <si>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</si>
  <si>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</si>
  <si>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</si>
  <si>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</si>
  <si>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</si>
  <si>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</si>
  <si>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</si>
  <si>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</si>
  <si>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</si>
  <si>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</si>
  <si>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</si>
  <si>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</si>
  <si>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</si>
  <si>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</si>
  <si>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</si>
  <si>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</si>
  <si>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</si>
  <si>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</si>
  <si>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</si>
  <si>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</si>
  <si>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</si>
  <si>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</si>
  <si>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</si>
  <si>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</si>
  <si>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</si>
  <si>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</si>
  <si>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</si>
  <si>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</si>
  <si>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</si>
  <si>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</si>
  <si>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</si>
  <si>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</si>
  <si>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</si>
  <si>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</si>
  <si>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</si>
  <si>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</si>
  <si>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</si>
  <si>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</si>
  <si>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</si>
  <si>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</si>
  <si>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</si>
  <si>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</si>
  <si>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</si>
  <si>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</si>
  <si>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</si>
  <si>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</si>
  <si>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</si>
  <si>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</si>
  <si>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</si>
  <si>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</si>
  <si>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</si>
  <si>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</si>
  <si>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</si>
  <si>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</si>
  <si>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</si>
  <si>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</si>
  <si>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</si>
  <si>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</si>
  <si>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</si>
  <si>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</si>
  <si>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</si>
  <si>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</si>
  <si>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</si>
  <si>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</si>
  <si>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</si>
  <si>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</si>
  <si>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</si>
  <si>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</si>
  <si>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</si>
  <si>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</si>
  <si>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</si>
  <si>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</si>
  <si>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</si>
  <si>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</si>
  <si>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</si>
  <si>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</si>
  <si>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</si>
  <si>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</si>
  <si>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</si>
  <si>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</si>
  <si>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</si>
  <si>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</si>
  <si>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</si>
  <si>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</si>
  <si>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</si>
  <si>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</si>
  <si>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</si>
  <si>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</si>
  <si>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</si>
  <si>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</si>
  <si>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</si>
  <si>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</si>
  <si>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</si>
  <si>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</si>
  <si>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</si>
  <si>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</si>
  <si>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</si>
  <si>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</si>
  <si>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</si>
  <si>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</si>
  <si>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</si>
  <si>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</si>
  <si>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</si>
  <si>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</si>
  <si>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</si>
  <si>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</si>
  <si>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</si>
  <si>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</si>
  <si>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</si>
  <si>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</si>
  <si>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</si>
  <si>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</si>
  <si>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</si>
  <si>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</si>
  <si>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</si>
  <si>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</si>
  <si>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</si>
  <si>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</si>
  <si>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</si>
  <si>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</si>
  <si>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</si>
  <si>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</si>
  <si>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</si>
  <si>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</si>
  <si>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</si>
  <si>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</si>
  <si>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</si>
  <si>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</si>
  <si>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</si>
  <si>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</si>
  <si>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</si>
  <si>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</si>
  <si>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</si>
  <si>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</si>
  <si>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</si>
  <si>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</si>
  <si>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</si>
  <si>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</si>
  <si>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</si>
  <si>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</si>
  <si>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</si>
  <si>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</si>
  <si>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</si>
  <si>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</si>
  <si>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</si>
  <si>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</si>
  <si>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</si>
  <si>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</si>
  <si>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</si>
  <si>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</si>
  <si>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</si>
  <si>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</si>
  <si>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</si>
  <si>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</si>
  <si>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</si>
  <si>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</si>
  <si>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</si>
  <si>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</si>
  <si>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</si>
  <si>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</si>
  <si>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</si>
  <si>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</si>
  <si>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</si>
  <si>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</si>
  <si>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</si>
  <si>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</si>
  <si>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</si>
  <si>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</si>
  <si>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</si>
  <si>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</si>
  <si>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</si>
  <si>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</si>
  <si>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</si>
  <si>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</si>
  <si>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</si>
  <si>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</si>
  <si>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</si>
  <si>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</si>
  <si>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</si>
  <si>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</si>
  <si>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</si>
  <si>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</si>
  <si>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</si>
  <si>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</si>
  <si>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</si>
  <si>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</si>
  <si>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</si>
  <si>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</si>
  <si>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</si>
  <si>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</si>
  <si>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</si>
  <si>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</si>
  <si>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</si>
  <si>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</si>
  <si>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</si>
  <si>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</si>
  <si>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</si>
  <si>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</si>
  <si>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</si>
  <si>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</si>
  <si>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</si>
  <si>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</si>
  <si>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</si>
  <si>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</si>
  <si>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</si>
  <si>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</si>
  <si>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</si>
  <si>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</si>
  <si>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</si>
  <si>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</si>
  <si>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</si>
  <si>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</si>
  <si>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</si>
  <si>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</si>
  <si>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</si>
  <si>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</si>
  <si>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</si>
  <si>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</si>
  <si>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</si>
  <si>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</si>
  <si>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</si>
  <si>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</si>
  <si>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</si>
  <si>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</si>
  <si>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</si>
  <si>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</si>
  <si>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</si>
  <si>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</si>
  <si>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</si>
  <si>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</si>
  <si>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</si>
  <si>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</si>
  <si>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</si>
  <si>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</si>
  <si>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</si>
  <si>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</si>
  <si>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</si>
  <si>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</si>
  <si>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</si>
  <si>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</si>
  <si>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</si>
  <si>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</si>
  <si>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</si>
  <si>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</si>
  <si>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</si>
  <si>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</si>
  <si>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</si>
  <si>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</si>
  <si>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</si>
  <si>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</si>
  <si>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</si>
  <si>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</si>
  <si>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</si>
  <si>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</si>
  <si>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</si>
  <si>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</si>
  <si>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</si>
  <si>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</si>
  <si>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</si>
  <si>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</si>
  <si>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</si>
  <si>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</si>
  <si>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</si>
  <si>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</si>
  <si>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</si>
  <si>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</si>
  <si>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</si>
  <si>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</si>
  <si>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</si>
  <si>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</si>
  <si>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</si>
  <si>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</si>
  <si>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</si>
  <si>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</si>
  <si>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</si>
  <si>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</si>
  <si>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</si>
  <si>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</si>
  <si>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</si>
  <si>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</si>
  <si>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</si>
  <si>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</si>
  <si>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</si>
  <si>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</si>
  <si>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</si>
  <si>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</si>
  <si>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</si>
  <si>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</si>
  <si>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</si>
  <si>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</si>
  <si>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</si>
  <si>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</si>
  <si>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</si>
  <si>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</si>
  <si>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</si>
  <si>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</si>
  <si>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</si>
  <si>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</si>
  <si>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</si>
  <si>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</si>
  <si>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</si>
  <si>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</si>
  <si>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</si>
  <si>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</si>
  <si>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</si>
  <si>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</si>
  <si>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</si>
  <si>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</si>
  <si>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</si>
  <si>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</si>
  <si>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</si>
  <si>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</si>
  <si>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</si>
  <si>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</si>
  <si>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</si>
  <si>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</si>
  <si>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</si>
  <si>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</si>
  <si>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</si>
  <si>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</si>
  <si>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</si>
  <si>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</si>
  <si>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</si>
  <si>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</si>
  <si>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</si>
  <si>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</si>
  <si>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</si>
  <si>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</si>
  <si>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</si>
  <si>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</si>
  <si>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</si>
  <si>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</si>
  <si>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</si>
  <si>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</si>
  <si>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</si>
  <si>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</si>
  <si>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</si>
  <si>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</si>
  <si>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</si>
  <si>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</si>
  <si>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</si>
  <si>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</si>
  <si>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</si>
  <si>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</si>
  <si>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</si>
  <si>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</si>
  <si>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</si>
  <si>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</si>
  <si>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</si>
  <si>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</si>
  <si>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</si>
  <si>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</si>
  <si>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</si>
  <si>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</si>
  <si>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</si>
  <si>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</si>
  <si>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</si>
  <si>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</si>
  <si>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</si>
  <si>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</si>
  <si>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</si>
  <si>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</si>
  <si>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</si>
  <si>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</si>
  <si>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</si>
  <si>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</si>
  <si>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</si>
  <si>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</si>
  <si>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</si>
  <si>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</si>
  <si>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</si>
  <si>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</si>
  <si>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</si>
  <si>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</si>
  <si>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</si>
  <si>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</si>
  <si>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</si>
  <si>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</si>
  <si>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</si>
  <si>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</si>
  <si>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</si>
  <si>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</si>
  <si>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</si>
  <si>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</si>
  <si>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</si>
  <si>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</si>
  <si>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</si>
  <si>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</si>
  <si>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</si>
  <si>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</si>
  <si>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</si>
  <si>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</si>
  <si>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</si>
  <si>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</si>
  <si>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</si>
  <si>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</si>
  <si>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</si>
  <si>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</si>
  <si>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</si>
  <si>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</si>
  <si>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</si>
  <si>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</si>
  <si>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</si>
  <si>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</si>
  <si>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</si>
  <si>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</si>
  <si>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</si>
  <si>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</si>
  <si>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</si>
  <si>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</si>
  <si>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</si>
  <si>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</si>
  <si>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</si>
  <si>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</si>
  <si>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</si>
  <si>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</si>
  <si>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</si>
  <si>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</si>
  <si>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</si>
  <si>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</si>
  <si>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</si>
  <si>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</si>
  <si>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</si>
  <si>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</si>
  <si>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</si>
  <si>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</si>
  <si>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</si>
  <si>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</si>
  <si>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</si>
  <si>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</si>
  <si>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</si>
  <si>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</si>
  <si>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</si>
  <si>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</si>
  <si>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</si>
  <si>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</si>
  <si>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</si>
  <si>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</si>
  <si>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</si>
  <si>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</si>
  <si>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</si>
  <si>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</si>
  <si>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</si>
  <si>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</si>
  <si>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</si>
  <si>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</si>
  <si>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</si>
  <si>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</si>
  <si>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</si>
  <si>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</si>
  <si>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</si>
  <si>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</si>
  <si>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</si>
  <si>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</si>
  <si>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</si>
  <si>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</si>
  <si>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</si>
  <si>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</si>
  <si>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</si>
  <si>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</si>
  <si>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</si>
  <si>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</si>
  <si>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</si>
  <si>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</si>
  <si>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</si>
  <si>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</si>
  <si>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</si>
  <si>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</si>
  <si>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</si>
  <si>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</si>
  <si>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</si>
  <si>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</si>
  <si>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</si>
  <si>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</si>
  <si>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</si>
  <si>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</si>
  <si>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</si>
  <si>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</si>
  <si>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</si>
  <si>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</si>
  <si>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</si>
  <si>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</si>
  <si>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</si>
  <si>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</si>
  <si>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</si>
  <si>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</si>
  <si>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</si>
  <si>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</si>
  <si>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</si>
  <si>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</si>
  <si>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</si>
  <si>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</si>
  <si>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</si>
  <si>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</si>
  <si>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</si>
  <si>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</si>
  <si>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</si>
  <si>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</si>
  <si>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</si>
  <si>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</si>
  <si>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</si>
  <si>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</si>
  <si>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</si>
  <si>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</si>
  <si>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</si>
  <si>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</si>
  <si>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</si>
  <si>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</si>
  <si>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</si>
  <si>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</si>
  <si>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</si>
  <si>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</si>
  <si>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</si>
  <si>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</si>
  <si>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</si>
  <si>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</si>
  <si>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</si>
  <si>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</si>
  <si>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</si>
  <si>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</si>
  <si>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</si>
  <si>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</si>
  <si>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</si>
  <si>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</si>
  <si>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</si>
  <si>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</si>
  <si>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</si>
  <si>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</si>
  <si>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</si>
  <si>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</si>
  <si>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</si>
  <si>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</si>
  <si>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</si>
  <si>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</si>
  <si>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</si>
  <si>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</si>
  <si>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</si>
  <si>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</si>
  <si>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</si>
  <si>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</si>
  <si>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</si>
  <si>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</si>
  <si>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</si>
  <si>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</si>
  <si>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</si>
  <si>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</si>
  <si>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</si>
  <si>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</si>
  <si>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</si>
  <si>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</si>
  <si>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</si>
  <si>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</si>
  <si>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</si>
  <si>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</si>
  <si>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</si>
  <si>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</si>
  <si>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</si>
  <si>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</si>
  <si>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</si>
  <si>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</si>
  <si>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</si>
  <si>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</si>
  <si>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</si>
  <si>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</si>
  <si>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</si>
  <si>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</si>
  <si>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</si>
  <si>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</si>
  <si>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</si>
  <si>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</si>
  <si>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</si>
  <si>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</si>
  <si>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</si>
  <si>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</si>
  <si>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</si>
  <si>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</si>
  <si>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</si>
  <si>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</si>
  <si>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</si>
  <si>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</si>
  <si>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</si>
  <si>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</si>
  <si>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</si>
  <si>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</si>
  <si>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</si>
  <si>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</si>
  <si>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</si>
  <si>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</si>
  <si>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</si>
  <si>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</si>
  <si>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</si>
  <si>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</si>
  <si>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</si>
  <si>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</si>
  <si>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</si>
  <si>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</si>
  <si>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</si>
  <si>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</si>
  <si>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</si>
  <si>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</si>
  <si>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</si>
  <si>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</si>
  <si>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</si>
  <si>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</si>
  <si>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</si>
  <si>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</si>
  <si>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</si>
  <si>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</si>
  <si>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</si>
  <si>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</si>
  <si>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</si>
  <si>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</si>
  <si>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</si>
  <si>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</si>
  <si>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</si>
  <si>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</si>
  <si>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</si>
  <si>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</si>
  <si>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</si>
  <si>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</si>
  <si>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</si>
  <si>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</si>
  <si>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</si>
  <si>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</si>
  <si>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</si>
  <si>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</si>
  <si>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</si>
  <si>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</si>
  <si>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</si>
  <si>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</si>
  <si>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</si>
  <si>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</si>
  <si>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</si>
  <si>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</si>
  <si>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</si>
  <si>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</si>
  <si>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</si>
  <si>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</si>
  <si>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</si>
  <si>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</si>
  <si>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</si>
  <si>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</si>
  <si>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</si>
  <si>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</si>
  <si>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</si>
  <si>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</si>
  <si>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</si>
  <si>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</si>
  <si>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</si>
  <si>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</si>
  <si>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</si>
  <si>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</si>
  <si>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</si>
  <si>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</si>
  <si>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</si>
  <si>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</si>
  <si>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</si>
  <si>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</si>
  <si>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</si>
  <si>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</si>
  <si>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</si>
  <si>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</si>
  <si>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</si>
  <si>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</si>
  <si>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</si>
  <si>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</si>
  <si>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</si>
  <si>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</si>
  <si>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</si>
  <si>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</si>
  <si>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</si>
  <si>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</si>
  <si>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</si>
  <si>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</si>
  <si>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</si>
  <si>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</si>
  <si>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</si>
  <si>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</si>
  <si>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</si>
  <si>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</si>
  <si>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</si>
  <si>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</si>
  <si>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</si>
  <si>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</si>
  <si>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</si>
  <si>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</si>
  <si>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</si>
  <si>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</si>
  <si>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</si>
  <si>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</si>
  <si>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</si>
  <si>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</si>
  <si>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</si>
  <si>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</si>
  <si>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</si>
  <si>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</si>
  <si>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</si>
  <si>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</si>
  <si>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</si>
  <si>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</si>
  <si>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</si>
  <si>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</si>
  <si>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</si>
  <si>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</si>
  <si>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</si>
  <si>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</si>
  <si>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</si>
  <si>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</si>
  <si>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</si>
  <si>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</si>
  <si>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</si>
  <si>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</si>
  <si>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</si>
  <si>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</si>
  <si>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</si>
  <si>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</si>
  <si>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</si>
  <si>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</si>
  <si>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</si>
  <si>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</si>
  <si>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</si>
  <si>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</si>
  <si>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</si>
  <si>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</si>
  <si>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</si>
  <si>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</si>
  <si>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</si>
  <si>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</si>
  <si>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</si>
  <si>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</si>
  <si>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</si>
  <si>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</si>
  <si>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</si>
  <si>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</si>
  <si>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</si>
  <si>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</si>
  <si>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</si>
  <si>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</si>
  <si>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</si>
  <si>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</si>
  <si>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</si>
  <si>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</si>
  <si>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</si>
  <si>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</si>
  <si>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</si>
  <si>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</si>
  <si>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</si>
  <si>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</si>
  <si>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</si>
  <si>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</si>
  <si>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</si>
  <si>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</si>
  <si>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</si>
  <si>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</si>
  <si>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</si>
  <si>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</si>
  <si>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</si>
  <si>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</si>
  <si>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</si>
  <si>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</si>
  <si>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</si>
  <si>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</si>
  <si>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</si>
  <si>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</si>
  <si>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</si>
  <si>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</si>
  <si>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</si>
  <si>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</si>
  <si>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</si>
  <si>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</si>
  <si>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</si>
  <si>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</si>
  <si>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</si>
  <si>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</si>
  <si>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</si>
  <si>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</si>
  <si>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</si>
  <si>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</si>
  <si>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</si>
  <si>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</si>
  <si>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</si>
  <si>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</si>
  <si>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</si>
  <si>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</si>
  <si>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</si>
  <si>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</si>
  <si>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</si>
  <si>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</si>
  <si>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</si>
  <si>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</si>
  <si>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</si>
  <si>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</si>
  <si>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</si>
  <si>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</si>
  <si>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</si>
  <si>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</si>
  <si>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</si>
  <si>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</si>
  <si>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</si>
  <si>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</si>
  <si>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</si>
  <si>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</si>
  <si>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</si>
  <si>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</si>
  <si>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</si>
  <si>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</si>
  <si>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</si>
  <si>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</si>
  <si>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</si>
  <si>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</si>
  <si>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</si>
  <si>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</si>
  <si>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</si>
  <si>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</si>
  <si>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</si>
  <si>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</si>
  <si>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</si>
  <si>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</si>
  <si>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</si>
  <si>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</si>
  <si>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</si>
  <si>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</si>
  <si>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</si>
  <si>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</si>
  <si>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</si>
  <si>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</si>
  <si>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</si>
  <si>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</si>
  <si>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</si>
  <si>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</si>
  <si>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</si>
  <si>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</si>
  <si>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</si>
  <si>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</si>
  <si>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</si>
  <si>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</si>
  <si>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</si>
  <si>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</si>
  <si>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</si>
  <si>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</si>
  <si>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</si>
  <si>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</si>
  <si>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</si>
  <si>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</si>
  <si>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</si>
  <si>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</si>
  <si>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</si>
  <si>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</si>
  <si>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</si>
  <si>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</si>
  <si>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</si>
  <si>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</si>
  <si>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</si>
  <si>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</si>
  <si>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</si>
  <si>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</si>
  <si>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</si>
  <si>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</si>
  <si>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</si>
  <si>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</si>
  <si>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</si>
  <si>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</si>
  <si>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</si>
  <si>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</si>
  <si>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</si>
  <si>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</si>
  <si>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</si>
  <si>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</si>
  <si>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</si>
  <si>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</si>
  <si>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</si>
  <si>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</si>
  <si>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</si>
  <si>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</si>
  <si>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</si>
  <si>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</si>
  <si>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</si>
  <si>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</si>
  <si>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</si>
  <si>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</si>
  <si>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</si>
  <si>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</si>
  <si>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</si>
  <si>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</si>
  <si>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</si>
  <si>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</si>
  <si>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</si>
  <si>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</si>
  <si>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</si>
  <si>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</si>
  <si>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</si>
  <si>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</si>
  <si>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</si>
  <si>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</si>
  <si>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</si>
  <si>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</si>
  <si>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</si>
  <si>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</si>
  <si>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</si>
  <si>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</si>
  <si>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</si>
  <si>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</si>
  <si>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</si>
  <si>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</si>
  <si>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</si>
  <si>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</si>
  <si>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</si>
  <si>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</si>
  <si>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</si>
  <si>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</si>
  <si>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</si>
  <si>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</si>
  <si>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</si>
  <si>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</si>
  <si>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</si>
  <si>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</si>
  <si>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</si>
  <si>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</si>
  <si>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</si>
  <si>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</si>
  <si>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</si>
  <si>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</si>
  <si>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</si>
  <si>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</si>
  <si>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</si>
  <si>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</si>
  <si>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</si>
  <si>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</si>
  <si>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</si>
  <si>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</si>
  <si>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</si>
  <si>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</si>
  <si>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</si>
  <si>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</si>
  <si>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</si>
  <si>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</si>
  <si>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</si>
  <si>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</si>
  <si>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</si>
  <si>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</si>
  <si>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</si>
  <si>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</si>
  <si>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</si>
  <si>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</si>
  <si>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</si>
  <si>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</si>
  <si>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</si>
  <si>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</si>
  <si>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</si>
  <si>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</si>
  <si>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</si>
  <si>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</si>
  <si>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</si>
  <si>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</si>
  <si>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</si>
  <si>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</si>
  <si>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</si>
  <si>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</si>
  <si>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</si>
  <si>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</si>
  <si>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</si>
  <si>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</si>
  <si>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</si>
  <si>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</si>
  <si>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</si>
  <si>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</si>
  <si>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</si>
  <si>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</si>
  <si>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</si>
  <si>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</si>
  <si>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</si>
  <si>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</si>
  <si>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</si>
  <si>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</si>
  <si>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</si>
  <si>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</si>
  <si>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</si>
  <si>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</si>
  <si>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</si>
  <si>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</si>
  <si>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</si>
  <si>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</si>
  <si>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</si>
  <si>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</si>
  <si>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</si>
  <si>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</si>
  <si>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</si>
  <si>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</si>
  <si>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</si>
  <si>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</si>
  <si>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</si>
  <si>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</si>
  <si>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</si>
  <si>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</si>
  <si>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</si>
  <si>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</si>
  <si>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</si>
  <si>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</si>
  <si>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</si>
  <si>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</si>
  <si>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</si>
  <si>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</si>
  <si>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</si>
  <si>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</si>
  <si>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</si>
  <si>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</si>
  <si>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</si>
  <si>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</si>
  <si>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</si>
  <si>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</si>
  <si>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</si>
  <si>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</si>
  <si>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</si>
  <si>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</si>
  <si>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</si>
  <si>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</si>
  <si>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</si>
  <si>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</si>
  <si>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</si>
  <si>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</si>
  <si>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</si>
  <si>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</si>
  <si>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</si>
  <si>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</si>
  <si>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</si>
  <si>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</si>
  <si>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</si>
  <si>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</si>
  <si>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</si>
  <si>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</si>
  <si>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</si>
  <si>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</si>
  <si>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</si>
  <si>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</si>
  <si>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</si>
  <si>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</si>
  <si>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</si>
  <si>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</si>
  <si>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</si>
  <si>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</si>
  <si>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</si>
  <si>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</si>
  <si>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</si>
  <si>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</si>
  <si>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</si>
  <si>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</si>
  <si>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</si>
  <si>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</si>
  <si>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</si>
  <si>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</si>
  <si>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</si>
  <si>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</si>
  <si>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</si>
  <si>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</si>
  <si>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</si>
  <si>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</si>
  <si>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</si>
  <si>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</si>
  <si>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</si>
  <si>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</si>
  <si>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</si>
  <si>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</si>
  <si>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</si>
  <si>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</si>
  <si>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</si>
  <si>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</si>
  <si>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</si>
  <si>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</si>
  <si>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</si>
  <si>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</si>
  <si>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</si>
  <si>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</si>
  <si>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</si>
  <si>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</si>
  <si>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</si>
  <si>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</si>
  <si>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</si>
  <si>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</si>
  <si>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</si>
  <si>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</si>
  <si>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</si>
  <si>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</si>
  <si>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</si>
  <si>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</si>
  <si>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</si>
  <si>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</si>
  <si>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</si>
  <si>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</si>
  <si>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</si>
  <si>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</si>
  <si>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</si>
  <si>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</si>
  <si>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</si>
  <si>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</si>
  <si>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</si>
  <si>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</si>
  <si>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</si>
  <si>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</si>
  <si>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</si>
  <si>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</si>
  <si>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</si>
  <si>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</si>
  <si>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</si>
  <si>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</si>
  <si>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</si>
  <si>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</si>
  <si>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</si>
  <si>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</si>
  <si>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</si>
  <si>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</si>
  <si>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</si>
  <si>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</si>
  <si>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</si>
  <si>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</si>
  <si>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</si>
  <si>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</si>
  <si>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</si>
  <si>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</si>
  <si>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</si>
  <si>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</si>
  <si>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</si>
  <si>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</si>
  <si>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</si>
  <si>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</si>
  <si>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</si>
  <si>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</si>
  <si>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</si>
  <si>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</si>
  <si>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</si>
  <si>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</si>
  <si>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</si>
  <si>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</si>
  <si>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</si>
  <si>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</si>
  <si>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</si>
  <si>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</si>
  <si>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</si>
  <si>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</si>
  <si>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</si>
  <si>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</si>
  <si>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</si>
  <si>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</si>
  <si>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</si>
  <si>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</si>
  <si>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</si>
  <si>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</si>
  <si>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</si>
  <si>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</si>
  <si>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</si>
  <si>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</si>
  <si>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</si>
  <si>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</si>
  <si>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</si>
  <si>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</si>
  <si>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</si>
  <si>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</si>
  <si>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</si>
  <si>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</si>
  <si>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</si>
  <si>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</si>
  <si>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</si>
  <si>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</si>
  <si>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</si>
  <si>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</si>
  <si>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</si>
  <si>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</si>
  <si>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</si>
  <si>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</si>
  <si>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</si>
  <si>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</si>
  <si>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</si>
  <si>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</si>
  <si>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</si>
  <si>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</si>
  <si>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</si>
  <si>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</si>
  <si>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</si>
  <si>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</si>
  <si>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</si>
  <si>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</si>
  <si>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</si>
  <si>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</si>
  <si>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</si>
  <si>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</si>
  <si>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</si>
  <si>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</si>
  <si>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</si>
  <si>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</si>
  <si>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</si>
  <si>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</si>
  <si>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</si>
  <si>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</si>
  <si>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</si>
  <si>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</si>
  <si>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</si>
  <si>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</si>
  <si>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</si>
  <si>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</si>
  <si>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</si>
  <si>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</si>
  <si>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</si>
  <si>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</si>
  <si>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</si>
  <si>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</si>
  <si>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</si>
  <si>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</si>
  <si>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</si>
  <si>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</si>
  <si>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</si>
  <si>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</si>
  <si>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</si>
  <si>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</si>
  <si>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</si>
  <si>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</si>
  <si>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</si>
  <si>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</si>
  <si>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</si>
  <si>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</si>
  <si>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</si>
  <si>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</si>
  <si>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</si>
  <si>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</si>
  <si>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</si>
  <si>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</si>
  <si>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</si>
  <si>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</si>
  <si>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</si>
  <si>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</si>
  <si>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</si>
  <si>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</si>
  <si>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</si>
  <si>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</si>
  <si>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</si>
  <si>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</si>
  <si>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</si>
  <si>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</si>
  <si>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</si>
  <si>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</si>
  <si>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</si>
  <si>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</si>
  <si>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</si>
  <si>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</si>
  <si>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</si>
  <si>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</si>
  <si>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</si>
  <si>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</si>
  <si>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</si>
  <si>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</si>
  <si>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</si>
  <si>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</si>
  <si>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</si>
  <si>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</si>
  <si>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</si>
  <si>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</si>
  <si>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</si>
  <si>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</si>
  <si>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</si>
  <si>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</si>
  <si>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</si>
  <si>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</si>
  <si>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</si>
  <si>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</si>
  <si>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</si>
  <si>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</si>
  <si>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</si>
  <si>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</si>
  <si>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</si>
  <si>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</si>
  <si>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</si>
  <si>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</si>
  <si>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</si>
  <si>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</si>
  <si>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</si>
  <si>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</si>
  <si>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</si>
  <si>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</si>
  <si>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</si>
  <si>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</si>
  <si>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</si>
  <si>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</si>
  <si>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</si>
  <si>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</si>
  <si>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</si>
  <si>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</si>
  <si>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</si>
  <si>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</si>
  <si>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</si>
  <si>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</si>
  <si>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</si>
  <si>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</si>
  <si>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</si>
  <si>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</si>
  <si>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</si>
  <si>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</si>
  <si>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</si>
  <si>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</si>
  <si>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</si>
  <si>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</si>
  <si>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</si>
  <si>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</si>
  <si>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</si>
  <si>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</si>
  <si>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</si>
  <si>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</si>
  <si>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</si>
  <si>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</si>
  <si>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</si>
  <si>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</si>
  <si>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</si>
  <si>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</si>
  <si>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</si>
  <si>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</si>
  <si>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</si>
  <si>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</si>
  <si>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</si>
  <si>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</si>
  <si>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</si>
  <si>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</si>
  <si>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</si>
  <si>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</si>
  <si>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</si>
  <si>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</si>
  <si>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</si>
  <si>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</si>
  <si>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</si>
  <si>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</si>
  <si>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</si>
  <si>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</si>
  <si>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</si>
  <si>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</si>
  <si>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</si>
  <si>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</si>
  <si>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</si>
  <si>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</si>
  <si>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</si>
  <si>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</si>
  <si>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</si>
  <si>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</si>
  <si>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</si>
  <si>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</si>
  <si>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</si>
  <si>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</si>
  <si>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</si>
  <si>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</si>
  <si>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</si>
  <si>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</si>
  <si>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</si>
  <si>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</si>
  <si>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</si>
  <si>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</si>
  <si>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</si>
  <si>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</si>
  <si>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</si>
  <si>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</si>
  <si>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</si>
  <si>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</si>
  <si>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</si>
  <si>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</si>
  <si>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</si>
  <si>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</si>
  <si>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</si>
  <si>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</si>
  <si>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</si>
  <si>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</si>
  <si>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</si>
  <si>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</si>
  <si>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</si>
  <si>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</si>
  <si>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</si>
  <si>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</si>
  <si>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</si>
  <si>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</si>
  <si>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</si>
  <si>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</si>
  <si>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</si>
  <si>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</si>
  <si>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</si>
  <si>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</si>
  <si>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</si>
  <si>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</si>
  <si>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</si>
  <si>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</si>
  <si>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</si>
  <si>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</si>
  <si>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</si>
  <si>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</si>
  <si>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</si>
  <si>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</si>
  <si>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</si>
  <si>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</si>
  <si>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</si>
  <si>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</si>
  <si>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</si>
  <si>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</si>
  <si>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</si>
  <si>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</si>
  <si>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</si>
  <si>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</si>
  <si>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</si>
  <si>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</si>
  <si>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</si>
  <si>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</si>
  <si>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</si>
  <si>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</si>
  <si>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</si>
  <si>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</si>
  <si>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</si>
  <si>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</si>
  <si>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</si>
  <si>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</si>
  <si>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</si>
  <si>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</si>
  <si>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</si>
  <si>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</si>
  <si>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</si>
  <si>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</si>
  <si>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</si>
  <si>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</si>
  <si>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</si>
  <si>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</si>
  <si>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</si>
  <si>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</si>
  <si>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</si>
  <si>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</si>
  <si>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</si>
  <si>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</si>
  <si>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</si>
  <si>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</si>
  <si>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</si>
  <si>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</si>
  <si>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</si>
  <si>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</si>
  <si>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</si>
  <si>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</si>
  <si>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</si>
  <si>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</si>
  <si>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</si>
  <si>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</si>
  <si>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</si>
  <si>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</si>
  <si>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</si>
  <si>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</si>
  <si>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</si>
  <si>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</si>
  <si>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</si>
  <si>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</si>
  <si>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</si>
  <si>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</si>
  <si>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</si>
  <si>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</si>
  <si>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</si>
  <si>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</si>
  <si>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</si>
  <si>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</si>
  <si>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</si>
  <si>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</si>
  <si>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</si>
  <si>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</si>
  <si>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</si>
  <si>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</si>
  <si>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</si>
  <si>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</si>
  <si>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</si>
  <si>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</si>
  <si>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</si>
  <si>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</si>
  <si>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</si>
  <si>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</si>
  <si>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</si>
  <si>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</si>
  <si>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</si>
  <si>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</si>
  <si>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</si>
  <si>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</si>
  <si>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</si>
  <si>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</si>
  <si>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</si>
  <si>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</si>
  <si>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</si>
  <si>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</si>
  <si>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</si>
  <si>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</si>
  <si>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</si>
  <si>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</si>
  <si>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</si>
  <si>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</si>
  <si>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</si>
  <si>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</si>
  <si>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</si>
  <si>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</si>
  <si>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</si>
  <si>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</si>
  <si>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</si>
  <si>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</si>
  <si>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</si>
  <si>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</si>
  <si>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</si>
  <si>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</si>
  <si>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</si>
  <si>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</si>
  <si>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</si>
  <si>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</si>
  <si>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</si>
  <si>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</si>
  <si>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</si>
  <si>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</si>
  <si>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</si>
  <si>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</si>
  <si>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</si>
  <si>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</si>
  <si>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</si>
  <si>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</si>
  <si>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</si>
  <si>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</si>
  <si>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</si>
  <si>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</si>
  <si>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</si>
  <si>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</si>
  <si>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</si>
  <si>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</si>
  <si>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</si>
  <si>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</si>
  <si>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</si>
  <si>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</si>
  <si>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</si>
  <si>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</si>
  <si>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</si>
  <si>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</si>
  <si>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</si>
  <si>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</si>
  <si>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</si>
  <si>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</si>
  <si>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</si>
  <si>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</si>
  <si>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</si>
  <si>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</si>
  <si>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</si>
  <si>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</si>
  <si>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</si>
  <si>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</si>
  <si>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</si>
  <si>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</si>
  <si>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</si>
  <si>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</si>
  <si>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</si>
  <si>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</si>
  <si>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</si>
  <si>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</si>
  <si>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</si>
  <si>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</si>
  <si>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</si>
  <si>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</si>
  <si>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</si>
  <si>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</si>
  <si>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</si>
  <si>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</si>
  <si>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</si>
  <si>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</si>
  <si>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</si>
  <si>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</si>
  <si>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</si>
  <si>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</si>
  <si>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</si>
  <si>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</si>
  <si>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</si>
  <si>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</si>
  <si>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</si>
  <si>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</si>
  <si>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</si>
  <si>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</si>
  <si>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</si>
  <si>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</si>
  <si>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</si>
  <si>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</si>
  <si>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</si>
  <si>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</si>
  <si>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</si>
  <si>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</si>
  <si>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</si>
  <si>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</si>
  <si>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</si>
  <si>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</si>
  <si>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</si>
  <si>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</si>
  <si>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</si>
  <si>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</si>
  <si>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</si>
  <si>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</si>
  <si>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</si>
  <si>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</si>
  <si>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</si>
  <si>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</si>
  <si>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</si>
  <si>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</si>
  <si>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</si>
  <si>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</si>
  <si>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</si>
  <si>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</si>
  <si>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</si>
  <si>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</si>
  <si>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</si>
  <si>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</si>
  <si>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</si>
  <si>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</si>
  <si>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</si>
  <si>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</si>
  <si>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</si>
  <si>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</si>
  <si>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</si>
  <si>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</si>
  <si>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</si>
  <si>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</si>
  <si>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</si>
  <si>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</si>
  <si>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</si>
  <si>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</si>
  <si>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</si>
  <si>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</si>
  <si>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</si>
  <si>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</si>
  <si>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</si>
  <si>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</si>
  <si>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</si>
  <si>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</si>
  <si>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</si>
  <si>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</si>
  <si>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</si>
  <si>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</si>
  <si>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</si>
  <si>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</si>
  <si>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</si>
  <si>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</si>
  <si>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</si>
  <si>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</si>
  <si>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</si>
  <si>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</si>
  <si>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</si>
  <si>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</si>
  <si>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</si>
  <si>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</si>
  <si>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</si>
  <si>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</si>
  <si>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</si>
  <si>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</si>
  <si>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</si>
  <si>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</si>
  <si>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</si>
  <si>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</si>
  <si>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</si>
  <si>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</si>
  <si>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</si>
  <si>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</si>
  <si>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</si>
  <si>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</si>
  <si>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</si>
  <si>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</si>
  <si>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</si>
  <si>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</si>
  <si>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</si>
  <si>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</si>
  <si>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</si>
  <si>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</si>
  <si>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</si>
  <si>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</si>
  <si>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</si>
  <si>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</si>
  <si>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</si>
  <si>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</si>
  <si>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</si>
  <si>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</si>
  <si>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</si>
  <si>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</si>
  <si>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</si>
  <si>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</si>
  <si>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</si>
  <si>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</si>
  <si>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</si>
  <si>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</si>
  <si>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</si>
  <si>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</si>
  <si>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</si>
  <si>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</si>
  <si>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</si>
  <si>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</si>
  <si>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</si>
  <si>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</si>
  <si>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</si>
  <si>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</si>
  <si>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</si>
  <si>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</si>
  <si>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</si>
  <si>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</si>
  <si>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</si>
  <si>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</si>
  <si>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</si>
  <si>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</si>
  <si>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</si>
  <si>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</si>
  <si>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</si>
  <si>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</si>
  <si>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</si>
  <si>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</si>
  <si>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</si>
  <si>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</si>
  <si>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</si>
  <si>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</si>
  <si>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</si>
  <si>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</si>
  <si>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</si>
  <si>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</si>
  <si>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</si>
  <si>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</si>
  <si>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</si>
  <si>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</si>
  <si>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</si>
  <si>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</si>
  <si>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</si>
  <si>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</si>
  <si>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</si>
  <si>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</si>
  <si>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</si>
  <si>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</si>
  <si>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</si>
  <si>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</si>
  <si>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</si>
  <si>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</si>
  <si>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</si>
  <si>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</si>
  <si>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</si>
  <si>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</si>
  <si>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</si>
  <si>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</si>
  <si>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</si>
  <si>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</si>
  <si>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</si>
  <si>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</si>
  <si>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</si>
  <si>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</si>
  <si>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</si>
  <si>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</si>
  <si>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</si>
  <si>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</si>
  <si>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</si>
  <si>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</si>
  <si>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</si>
  <si>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</si>
  <si>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</si>
  <si>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</si>
  <si>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</si>
  <si>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</si>
  <si>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</si>
  <si>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</si>
  <si>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</si>
  <si>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</si>
  <si>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</si>
  <si>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</si>
  <si>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</si>
  <si>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</si>
  <si>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</si>
  <si>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</si>
  <si>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</si>
  <si>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</si>
  <si>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</si>
  <si>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</si>
  <si>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</si>
  <si>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</si>
  <si>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</si>
  <si>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</si>
  <si>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</si>
  <si>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</si>
  <si>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</si>
  <si>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</si>
  <si>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</si>
  <si>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</si>
  <si>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</si>
  <si>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</si>
  <si>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</si>
  <si>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</si>
  <si>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</si>
  <si>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</si>
  <si>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</si>
  <si>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</si>
  <si>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</si>
  <si>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</si>
  <si>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</si>
  <si>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</si>
  <si>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</si>
  <si>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</si>
  <si>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</si>
  <si>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</si>
  <si>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</si>
  <si>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</si>
  <si>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</si>
  <si>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</si>
  <si>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</si>
  <si>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</si>
  <si>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</si>
  <si>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</si>
  <si>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</si>
  <si>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</si>
  <si>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</si>
  <si>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</si>
  <si>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</si>
  <si>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</si>
  <si>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</si>
  <si>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</si>
  <si>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</si>
  <si>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</si>
  <si>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</si>
  <si>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</si>
  <si>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</si>
  <si>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</si>
  <si>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</si>
  <si>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</si>
  <si>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</si>
  <si>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</si>
  <si>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</si>
  <si>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</si>
  <si>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</si>
  <si>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</si>
  <si>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</si>
  <si>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</si>
  <si>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</si>
  <si>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</si>
  <si>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</si>
  <si>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</si>
  <si>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</si>
  <si>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</si>
  <si>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</si>
  <si>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</si>
  <si>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</si>
  <si>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</si>
  <si>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</si>
  <si>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</si>
  <si>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</si>
  <si>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</si>
  <si>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</si>
  <si>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</si>
  <si>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</si>
  <si>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</si>
  <si>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</si>
  <si>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</si>
  <si>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</si>
  <si>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</si>
  <si>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</si>
  <si>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</si>
  <si>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</si>
  <si>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</si>
  <si>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</si>
  <si>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</si>
  <si>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</si>
  <si>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</si>
  <si>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</si>
  <si>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</si>
  <si>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</si>
  <si>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</si>
  <si>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</si>
  <si>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</si>
  <si>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</si>
  <si>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</si>
  <si>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</si>
  <si>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</si>
  <si>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</si>
  <si>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</si>
  <si>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</si>
  <si>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</si>
  <si>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</si>
  <si>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</si>
  <si>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</si>
  <si>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</si>
  <si>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</si>
  <si>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</si>
  <si>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</si>
  <si>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</si>
  <si>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</si>
  <si>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</si>
  <si>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</si>
  <si>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</si>
  <si>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</si>
  <si>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</si>
  <si>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</si>
  <si>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</si>
  <si>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</si>
  <si>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</si>
  <si>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</si>
  <si>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</si>
  <si>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</si>
  <si>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</si>
  <si>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</si>
  <si>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</si>
  <si>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</si>
  <si>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</si>
  <si>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</si>
  <si>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</si>
  <si>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</si>
  <si>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</si>
  <si>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</si>
  <si>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</si>
  <si>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</si>
  <si>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</si>
  <si>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</si>
  <si>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</si>
  <si>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</si>
  <si>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</si>
  <si>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</si>
  <si>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</si>
  <si>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</si>
  <si>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</si>
  <si>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</si>
  <si>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</si>
  <si>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</si>
  <si>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</si>
  <si>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</si>
  <si>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</si>
  <si>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</si>
  <si>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</si>
  <si>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</si>
  <si>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</si>
  <si>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</si>
  <si>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</si>
  <si>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</si>
  <si>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</si>
  <si>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</si>
  <si>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</si>
  <si>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</si>
  <si>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</si>
  <si>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</si>
  <si>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</si>
  <si>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</si>
  <si>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</si>
  <si>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</si>
  <si>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</si>
  <si>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</si>
  <si>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</si>
  <si>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</si>
  <si>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</si>
  <si>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</si>
  <si>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</si>
  <si>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</si>
  <si>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</si>
  <si>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</si>
  <si>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</si>
  <si>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</si>
  <si>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</si>
  <si>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</si>
  <si>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</si>
  <si>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</si>
  <si>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</si>
  <si>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</si>
  <si>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</si>
  <si>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</si>
  <si>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</si>
  <si>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</si>
  <si>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</si>
  <si>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</si>
  <si>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</si>
  <si>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</si>
  <si>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</si>
  <si>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</si>
  <si>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</si>
  <si>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</si>
  <si>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</si>
  <si>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</si>
  <si>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</si>
  <si>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</si>
  <si>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</si>
  <si>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</si>
  <si>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</si>
  <si>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</si>
  <si>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</si>
  <si>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</si>
  <si>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</si>
  <si>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</si>
  <si>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</si>
  <si>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</si>
  <si>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</si>
  <si>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</si>
  <si>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</si>
  <si>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</si>
  <si>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</si>
  <si>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</si>
  <si>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</si>
  <si>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</si>
  <si>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</si>
  <si>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</si>
  <si>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</si>
  <si>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</si>
  <si>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</si>
  <si>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</si>
  <si>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</si>
  <si>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</si>
  <si>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</si>
  <si>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</si>
  <si>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</si>
  <si>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</si>
  <si>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</si>
  <si>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</si>
  <si>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</si>
  <si>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</si>
  <si>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</si>
  <si>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</si>
  <si>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</si>
  <si>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</si>
  <si>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</si>
  <si>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</si>
  <si>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</si>
  <si>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</si>
  <si>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</si>
  <si>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</si>
  <si>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</si>
  <si>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</si>
  <si>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</si>
  <si>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</si>
  <si>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</si>
  <si>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</si>
  <si>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</si>
  <si>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</si>
  <si>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</si>
  <si>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</si>
  <si>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</si>
  <si>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</si>
  <si>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</si>
  <si>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</si>
  <si>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</si>
  <si>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</si>
  <si>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</si>
  <si>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</si>
  <si>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</si>
  <si>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</si>
  <si>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</si>
  <si>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</si>
  <si>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</si>
  <si>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</si>
  <si>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</si>
  <si>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</si>
  <si>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</si>
  <si>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</si>
  <si>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</si>
  <si>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</si>
  <si>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</si>
  <si>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</si>
  <si>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</si>
  <si>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</si>
  <si>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</si>
  <si>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</si>
  <si>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</si>
  <si>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</si>
  <si>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</si>
  <si>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</si>
  <si>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</si>
  <si>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</si>
  <si>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</si>
  <si>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</si>
  <si>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</si>
  <si>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</si>
  <si>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</si>
  <si>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</si>
  <si>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</si>
  <si>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</si>
  <si>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</si>
  <si>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</si>
  <si>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</si>
  <si>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</si>
  <si>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</si>
  <si>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</si>
  <si>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</si>
  <si>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</si>
  <si>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</si>
  <si>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</si>
  <si>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</si>
  <si>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</si>
  <si>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</si>
  <si>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</si>
  <si>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</si>
  <si>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</si>
  <si>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</si>
  <si>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</si>
  <si>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</si>
  <si>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</si>
  <si>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</si>
  <si>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</si>
  <si>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</si>
  <si>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</si>
  <si>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</si>
  <si>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</si>
  <si>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</si>
  <si>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</si>
  <si>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</si>
  <si>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</si>
  <si>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</si>
  <si>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</si>
  <si>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</si>
  <si>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</si>
  <si>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</si>
  <si>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</si>
  <si>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</si>
  <si>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</si>
  <si>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</si>
  <si>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</si>
  <si>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</si>
  <si>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</si>
  <si>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</si>
  <si>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</si>
  <si>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</si>
  <si>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</si>
  <si>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</si>
  <si>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</si>
  <si>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</si>
  <si>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</si>
  <si>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</si>
  <si>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</si>
  <si>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</si>
  <si>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</si>
  <si>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</si>
  <si>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</si>
  <si>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</si>
  <si>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</si>
  <si>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</si>
  <si>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</si>
  <si>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</si>
  <si>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</si>
  <si>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</si>
  <si>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</si>
  <si>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</si>
  <si>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</si>
  <si>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</si>
  <si>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</si>
  <si>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</si>
  <si>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</si>
  <si>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</si>
  <si>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</si>
  <si>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</si>
  <si>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</si>
  <si>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</si>
  <si>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</si>
  <si>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</si>
  <si>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</si>
  <si>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</si>
  <si>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</si>
  <si>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</si>
  <si>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</si>
  <si>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</si>
  <si>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</si>
  <si>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</si>
  <si>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</si>
  <si>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</si>
  <si>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</si>
  <si>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</si>
  <si>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</si>
  <si>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</si>
  <si>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</si>
  <si>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</si>
  <si>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</si>
  <si>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</si>
  <si>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</si>
  <si>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</si>
  <si>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</si>
  <si>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</si>
  <si>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</si>
  <si>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</si>
  <si>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</si>
  <si>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</si>
  <si>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</si>
  <si>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</si>
  <si>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</si>
  <si>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</si>
  <si>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</si>
  <si>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</si>
  <si>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</si>
  <si>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</si>
  <si>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</si>
  <si>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</si>
  <si>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</si>
  <si>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</si>
  <si>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</si>
  <si>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</si>
  <si>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</si>
  <si>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</si>
  <si>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</si>
  <si>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</si>
  <si>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</si>
  <si>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</si>
  <si>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</si>
  <si>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</si>
  <si>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</si>
  <si>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</si>
  <si>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</si>
  <si>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</si>
  <si>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</si>
  <si>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</si>
  <si>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</si>
  <si>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</si>
  <si>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</si>
  <si>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</si>
  <si>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</si>
  <si>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</si>
  <si>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</si>
  <si>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</si>
  <si>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</si>
  <si>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</si>
  <si>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</si>
  <si>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</si>
  <si>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</si>
  <si>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</si>
  <si>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</si>
  <si>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</si>
  <si>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</si>
  <si>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</si>
  <si>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</si>
  <si>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</si>
  <si>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</si>
  <si>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</si>
  <si>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</si>
  <si>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</si>
  <si>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</si>
  <si>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</si>
  <si>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</si>
  <si>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</si>
  <si>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</si>
  <si>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</si>
  <si>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</si>
  <si>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</si>
  <si>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</si>
  <si>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</si>
  <si>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</si>
  <si>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</si>
  <si>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</si>
  <si>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</si>
  <si>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</si>
  <si>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</si>
  <si>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</si>
  <si>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</si>
  <si>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</si>
  <si>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</si>
  <si>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</si>
  <si>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</si>
  <si>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</si>
  <si>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</si>
  <si>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</si>
  <si>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</si>
  <si>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</si>
  <si>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</si>
  <si>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</si>
  <si>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</si>
  <si>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</si>
  <si>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</si>
  <si>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</si>
  <si>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</si>
  <si>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</si>
  <si>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</si>
  <si>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</si>
  <si>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</si>
  <si>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</si>
  <si>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</si>
  <si>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</si>
  <si>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</si>
  <si>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</si>
  <si>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</si>
  <si>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</si>
  <si>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</si>
  <si>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</si>
  <si>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</si>
  <si>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</si>
  <si>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</si>
  <si>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</si>
  <si>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</si>
  <si>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</si>
  <si>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</si>
  <si>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</si>
  <si>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</si>
  <si>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</si>
  <si>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</si>
  <si>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</si>
  <si>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</si>
  <si>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</si>
  <si>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</si>
  <si>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</si>
  <si>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</si>
  <si>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</si>
  <si>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</si>
  <si>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</si>
  <si>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</si>
  <si>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</si>
  <si>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</si>
  <si>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</si>
  <si>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</si>
  <si>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</si>
  <si>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</si>
  <si>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</si>
  <si>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</si>
  <si>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</si>
  <si>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</si>
  <si>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</si>
  <si>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</si>
  <si>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</si>
  <si>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</si>
  <si>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</si>
  <si>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</si>
  <si>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</si>
  <si>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</si>
  <si>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</si>
  <si>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</si>
  <si>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</si>
  <si>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</si>
  <si>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</si>
  <si>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</si>
  <si>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</si>
  <si>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</si>
  <si>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</si>
  <si>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</si>
  <si>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</si>
  <si>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</si>
  <si>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</si>
  <si>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</si>
  <si>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</si>
  <si>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</si>
  <si>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</si>
  <si>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</si>
  <si>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</si>
  <si>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</si>
  <si>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</si>
  <si>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</si>
  <si>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</si>
  <si>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</si>
  <si>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</si>
  <si>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</si>
  <si>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</si>
  <si>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</si>
  <si>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</si>
  <si>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</si>
  <si>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</si>
  <si>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</si>
  <si>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</si>
  <si>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</si>
  <si>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</si>
  <si>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</si>
  <si>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</si>
  <si>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</si>
  <si>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</si>
  <si>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</si>
  <si>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</si>
  <si>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</si>
  <si>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</si>
  <si>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</si>
  <si>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</si>
  <si>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</si>
  <si>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</si>
  <si>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</si>
  <si>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</si>
  <si>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</si>
  <si>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</si>
  <si>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</si>
  <si>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</si>
  <si>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</si>
  <si>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</si>
  <si>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</si>
  <si>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</si>
  <si>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</si>
  <si>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</si>
  <si>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</si>
  <si>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</si>
  <si>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</si>
  <si>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</si>
  <si>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</si>
  <si>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</si>
  <si>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</si>
  <si>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</si>
  <si>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</si>
  <si>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</si>
  <si>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</si>
  <si>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</si>
  <si>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</si>
  <si>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</si>
  <si>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</si>
  <si>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</si>
  <si>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</si>
  <si>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</si>
  <si>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</si>
  <si>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</si>
  <si>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</si>
  <si>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</si>
  <si>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</si>
  <si>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</si>
  <si>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</si>
  <si>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</si>
  <si>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</si>
  <si>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</si>
  <si>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</si>
  <si>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</si>
  <si>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</si>
  <si>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</si>
  <si>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</si>
  <si>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</si>
  <si>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</si>
  <si>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</si>
  <si>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</si>
  <si>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</si>
  <si>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</si>
  <si>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</si>
  <si>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</si>
  <si>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</si>
  <si>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</si>
  <si>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</si>
  <si>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</si>
  <si>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</si>
  <si>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</si>
  <si>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</si>
  <si>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</si>
  <si>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</si>
  <si>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</si>
  <si>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</si>
  <si>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</si>
  <si>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</si>
  <si>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</si>
  <si>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</si>
  <si>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</si>
  <si>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</si>
  <si>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</si>
  <si>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</si>
  <si>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</si>
  <si>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</si>
  <si>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</si>
  <si>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</si>
  <si>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</si>
  <si>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</si>
  <si>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</si>
  <si>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</si>
  <si>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</si>
  <si>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</si>
  <si>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</si>
  <si>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</si>
  <si>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</si>
  <si>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</si>
  <si>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</si>
  <si>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</si>
  <si>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</si>
  <si>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</si>
  <si>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</si>
  <si>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</si>
  <si>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</si>
  <si>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</si>
  <si>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</si>
  <si>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</si>
  <si>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</si>
  <si>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</si>
  <si>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</si>
  <si>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</si>
  <si>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</si>
  <si>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</si>
  <si>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</si>
  <si>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</si>
  <si>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</si>
  <si>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</si>
  <si>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</si>
  <si>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</si>
  <si>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</si>
  <si>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</si>
  <si>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</si>
  <si>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</si>
  <si>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</si>
  <si>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</si>
  <si>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</si>
  <si>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</si>
  <si>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</si>
  <si>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</si>
  <si>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</si>
  <si>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</si>
  <si>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</si>
  <si>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</si>
  <si>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</si>
  <si>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</si>
  <si>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</si>
  <si>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</si>
  <si>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</si>
  <si>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</si>
  <si>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</si>
  <si>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</si>
  <si>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</si>
  <si>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</si>
  <si>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</si>
  <si>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</si>
  <si>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</si>
  <si>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</si>
  <si>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</si>
  <si>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</si>
  <si>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</si>
  <si>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</si>
  <si>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</si>
  <si>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</si>
  <si>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</si>
  <si>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</si>
  <si>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</si>
  <si>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</si>
  <si>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</si>
  <si>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</si>
  <si>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</si>
  <si>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</si>
  <si>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</si>
  <si>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</si>
  <si>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</si>
  <si>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</si>
  <si>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</si>
  <si>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</si>
  <si>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</si>
  <si>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</si>
  <si>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</si>
  <si>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</si>
  <si>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</si>
  <si>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</si>
  <si>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</si>
  <si>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</si>
  <si>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</si>
  <si>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</si>
  <si>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</si>
  <si>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</si>
  <si>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</si>
  <si>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</si>
  <si>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</si>
  <si>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</si>
  <si>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</si>
  <si>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</si>
  <si>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</si>
  <si>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</si>
  <si>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</si>
  <si>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</si>
  <si>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</si>
  <si>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</si>
  <si>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</si>
  <si>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</si>
  <si>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</si>
  <si>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</si>
  <si>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</si>
  <si>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</si>
  <si>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</si>
  <si>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</si>
  <si>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</si>
  <si>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</si>
  <si>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</si>
  <si>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</si>
  <si>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</si>
  <si>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</si>
  <si>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</si>
  <si>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</si>
  <si>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</si>
  <si>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</si>
  <si>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</si>
  <si>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</si>
  <si>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</si>
  <si>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</si>
  <si>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</si>
  <si>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</si>
  <si>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</si>
  <si>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</si>
  <si>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</si>
  <si>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</si>
  <si>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</si>
  <si>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</si>
  <si>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</si>
  <si>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</si>
  <si>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</si>
  <si>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</si>
  <si>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</si>
  <si>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</si>
  <si>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</si>
  <si>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</si>
  <si>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</si>
  <si>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</si>
  <si>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</si>
  <si>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</si>
  <si>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</si>
  <si>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</si>
  <si>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</si>
  <si>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</si>
  <si>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</si>
  <si>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</si>
  <si>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</si>
  <si>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</si>
  <si>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</si>
  <si>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</si>
  <si>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</si>
  <si>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</si>
  <si>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</si>
  <si>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</si>
  <si>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</si>
  <si>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</si>
  <si>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</si>
  <si>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</si>
  <si>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</si>
  <si>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</si>
  <si>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</si>
  <si>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</si>
  <si>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</si>
  <si>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</si>
  <si>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</si>
  <si>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</si>
  <si>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</si>
  <si>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</si>
  <si>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</si>
  <si>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</si>
  <si>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</si>
  <si>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</si>
  <si>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</si>
  <si>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</si>
  <si>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</si>
  <si>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</si>
  <si>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</si>
  <si>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</si>
  <si>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</si>
  <si>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</si>
  <si>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</si>
  <si>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</si>
  <si>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</si>
  <si>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</si>
  <si>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</si>
  <si>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</si>
  <si>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</si>
  <si>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</si>
  <si>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</si>
  <si>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</si>
  <si>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</si>
  <si>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</si>
  <si>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</si>
  <si>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</si>
  <si>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</si>
  <si>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</si>
  <si>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</si>
  <si>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</si>
  <si>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</si>
  <si>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</si>
  <si>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</si>
  <si>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</si>
  <si>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</si>
  <si>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</si>
  <si>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</si>
  <si>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</si>
  <si>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</si>
  <si>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</si>
  <si>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</si>
  <si>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</si>
  <si>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</si>
  <si>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</si>
  <si>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</si>
  <si>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</si>
  <si>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</si>
  <si>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</si>
  <si>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</si>
  <si>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</si>
  <si>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</si>
  <si>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</si>
  <si>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</si>
  <si>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</si>
  <si>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</si>
  <si>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</si>
  <si>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</si>
  <si>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</si>
  <si>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</si>
  <si>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</si>
  <si>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</si>
  <si>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</si>
  <si>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</si>
  <si>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</si>
  <si>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</si>
  <si>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</si>
  <si>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</si>
  <si>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</si>
  <si>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</si>
  <si>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</si>
  <si>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</si>
  <si>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</si>
  <si>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</si>
  <si>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</si>
  <si>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</si>
  <si>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</si>
  <si>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</si>
  <si>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</si>
  <si>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</si>
  <si>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</si>
  <si>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</si>
  <si>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</si>
  <si>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</si>
  <si>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</si>
  <si>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</si>
  <si>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</si>
  <si>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</si>
  <si>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</si>
  <si>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</si>
  <si>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</si>
  <si>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</si>
  <si>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</si>
  <si>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</si>
  <si>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</si>
  <si>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</si>
  <si>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</si>
  <si>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</si>
  <si>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</si>
  <si>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</si>
  <si>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</si>
  <si>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</si>
  <si>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</si>
  <si>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</si>
  <si>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</si>
  <si>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</si>
  <si>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</si>
  <si>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</si>
  <si>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</si>
  <si>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</si>
  <si>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</si>
  <si>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</si>
  <si>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</si>
  <si>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</si>
  <si>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</si>
  <si>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</si>
  <si>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</si>
  <si>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</si>
  <si>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</si>
  <si>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</si>
  <si>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</si>
  <si>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</si>
  <si>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</si>
  <si>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</si>
  <si>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</si>
  <si>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</si>
  <si>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</si>
  <si>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</si>
  <si>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</si>
  <si>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</si>
  <si>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</si>
  <si>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</si>
  <si>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</si>
  <si>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</si>
  <si>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</si>
  <si>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</si>
  <si>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</si>
  <si>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</si>
  <si>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</si>
  <si>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</si>
  <si>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</si>
  <si>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</si>
  <si>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</si>
  <si>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</si>
  <si>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</si>
  <si>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</si>
  <si>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</si>
  <si>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</si>
  <si>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</si>
  <si>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</si>
  <si>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</si>
  <si>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</si>
  <si>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</si>
  <si>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</si>
  <si>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</si>
  <si>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</si>
  <si>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</si>
  <si>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</si>
  <si>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</si>
  <si>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</si>
  <si>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</si>
  <si>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</si>
  <si>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</si>
  <si>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</si>
  <si>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</si>
  <si>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</si>
  <si>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</si>
  <si>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</si>
  <si>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</si>
  <si>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</si>
  <si>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</si>
  <si>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</si>
  <si>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</si>
  <si>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</si>
  <si>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</si>
  <si>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</si>
  <si>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</si>
  <si>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</si>
  <si>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</si>
  <si>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</si>
  <si>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</si>
  <si>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</si>
  <si>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</si>
  <si>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</si>
  <si>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</si>
  <si>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</si>
  <si>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</si>
  <si>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</si>
  <si>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</si>
  <si>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</si>
  <si>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</si>
  <si>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</si>
  <si>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</si>
  <si>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</si>
  <si>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</si>
  <si>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</si>
  <si>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</si>
  <si>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</si>
  <si>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</si>
  <si>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</si>
  <si>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</si>
  <si>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</si>
  <si>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</si>
  <si>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</si>
  <si>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</si>
  <si>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</si>
  <si>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</si>
  <si>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</si>
  <si>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</si>
  <si>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</si>
  <si>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</si>
  <si>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</si>
  <si>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</si>
  <si>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</si>
  <si>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</si>
  <si>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</si>
  <si>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</si>
  <si>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</si>
  <si>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</si>
  <si>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</si>
  <si>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</si>
  <si>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</si>
  <si>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</si>
  <si>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</si>
  <si>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</si>
  <si>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</si>
  <si>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</si>
  <si>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</si>
  <si>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</si>
  <si>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</si>
  <si>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</si>
  <si>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</si>
  <si>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</si>
  <si>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</si>
  <si>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</si>
  <si>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</si>
  <si>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</si>
  <si>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</si>
  <si>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</si>
  <si>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</si>
  <si>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</si>
  <si>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</si>
  <si>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</si>
  <si>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</si>
  <si>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</si>
  <si>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</si>
  <si>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</si>
  <si>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</si>
  <si>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</si>
  <si>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</si>
  <si>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</si>
  <si>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</si>
  <si>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</si>
  <si>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</si>
  <si>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</si>
  <si>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</si>
  <si>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</si>
  <si>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</si>
  <si>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</si>
  <si>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</si>
  <si>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</si>
  <si>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</si>
  <si>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</si>
  <si>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</si>
  <si>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</si>
  <si>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</si>
  <si>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</si>
  <si>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</si>
  <si>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</si>
  <si>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</si>
  <si>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</si>
  <si>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</si>
  <si>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</si>
  <si>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</si>
  <si>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</si>
  <si>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</si>
  <si>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</si>
  <si>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</si>
  <si>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</si>
  <si>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</si>
  <si>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</si>
  <si>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</si>
  <si>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</si>
  <si>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</si>
  <si>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</si>
  <si>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</si>
  <si>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</si>
  <si>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</si>
  <si>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</si>
  <si>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</si>
  <si>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</si>
  <si>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</si>
  <si>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</si>
  <si>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</si>
  <si>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</si>
  <si>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</si>
  <si>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</si>
  <si>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</si>
  <si>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</si>
  <si>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</si>
  <si>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</si>
  <si>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</si>
  <si>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</si>
  <si>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</si>
  <si>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</si>
  <si>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</si>
  <si>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</si>
  <si>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</si>
  <si>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</si>
  <si>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</si>
  <si>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</si>
  <si>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</si>
  <si>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</si>
  <si>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</si>
  <si>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</si>
  <si>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</si>
  <si>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</si>
  <si>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</si>
  <si>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</si>
  <si>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</si>
  <si>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</si>
  <si>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</si>
  <si>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</si>
  <si>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</si>
  <si>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</si>
  <si>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</si>
  <si>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</si>
  <si>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</si>
  <si>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</si>
  <si>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</si>
  <si>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</si>
  <si>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</si>
  <si>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</si>
  <si>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</si>
  <si>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</si>
  <si>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</si>
  <si>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</si>
  <si>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</si>
  <si>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</si>
  <si>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</si>
  <si>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</si>
  <si>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</si>
  <si>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</si>
  <si>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</si>
  <si>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</si>
  <si>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</si>
  <si>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</si>
  <si>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</si>
  <si>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</si>
  <si>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</si>
  <si>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</si>
  <si>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</si>
  <si>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</si>
  <si>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</si>
  <si>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</si>
  <si>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</si>
  <si>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</si>
  <si>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</si>
  <si>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</si>
  <si>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</si>
  <si>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</si>
  <si>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</si>
  <si>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</si>
  <si>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</si>
  <si>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</si>
  <si>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</si>
  <si>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</si>
  <si>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</si>
  <si>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</si>
  <si>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</si>
  <si>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</si>
  <si>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</si>
  <si>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</si>
  <si>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</si>
  <si>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</si>
  <si>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</si>
  <si>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</si>
  <si>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</si>
  <si>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</si>
  <si>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</si>
  <si>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</si>
  <si>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</si>
  <si>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</si>
  <si>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</si>
  <si>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</si>
  <si>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</si>
  <si>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</si>
  <si>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</si>
  <si>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</si>
  <si>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</si>
  <si>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</si>
  <si>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</si>
  <si>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</si>
  <si>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</si>
  <si>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</si>
  <si>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</si>
  <si>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</si>
  <si>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</si>
  <si>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</si>
  <si>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</si>
  <si>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</si>
  <si>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</si>
  <si>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</si>
  <si>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</si>
  <si>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</si>
  <si>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</si>
  <si>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</si>
  <si>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</si>
  <si>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</si>
  <si>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</si>
  <si>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</si>
  <si>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</si>
  <si>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</si>
  <si>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</si>
  <si>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</si>
  <si>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</si>
  <si>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</si>
  <si>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</si>
  <si>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</si>
  <si>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</si>
  <si>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</si>
  <si>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</si>
  <si>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</si>
  <si>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</si>
  <si>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</si>
  <si>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</si>
  <si>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</si>
  <si>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</si>
  <si>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</si>
  <si>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</si>
  <si>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</si>
  <si>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</si>
  <si>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</si>
  <si>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</si>
  <si>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</si>
  <si>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</si>
  <si>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</si>
  <si>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</si>
  <si>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</si>
  <si>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</si>
  <si>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</si>
  <si>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</si>
  <si>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</si>
  <si>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</si>
  <si>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</si>
  <si>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</si>
  <si>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</si>
  <si>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</si>
  <si>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</si>
  <si>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</si>
  <si>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</si>
  <si>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</si>
  <si>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</si>
  <si>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</si>
  <si>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</si>
  <si>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</si>
  <si>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</si>
  <si>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</si>
  <si>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</si>
  <si>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</si>
  <si>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</si>
  <si>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</si>
  <si>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</si>
  <si>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</si>
  <si>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</si>
  <si>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</si>
  <si>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</si>
  <si>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</si>
  <si>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</si>
  <si>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</si>
  <si>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</si>
  <si>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</si>
  <si>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</si>
  <si>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</si>
  <si>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</si>
  <si>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</si>
  <si>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</si>
  <si>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</si>
  <si>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</si>
  <si>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</si>
  <si>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</si>
  <si>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</si>
  <si>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</si>
  <si>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</si>
  <si>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</si>
  <si>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</si>
  <si>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</si>
  <si>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</si>
  <si>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</si>
  <si>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</si>
  <si>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</si>
  <si>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</si>
  <si>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</si>
  <si>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</si>
  <si>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</si>
  <si>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</si>
  <si>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</si>
  <si>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</si>
  <si>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</si>
  <si>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</si>
  <si>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</si>
  <si>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</si>
  <si>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</si>
  <si>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</si>
  <si>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</si>
  <si>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</si>
  <si>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</si>
  <si>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</si>
  <si>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</si>
  <si>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</si>
  <si>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</si>
  <si>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</si>
  <si>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</si>
  <si>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</si>
  <si>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</si>
  <si>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</si>
  <si>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</si>
  <si>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</si>
  <si>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</si>
  <si>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</si>
  <si>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</si>
  <si>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</si>
  <si>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</si>
  <si>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</si>
  <si>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</si>
  <si>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</si>
  <si>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</si>
  <si>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</si>
  <si>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</si>
  <si>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</si>
  <si>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</si>
  <si>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</si>
  <si>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</si>
  <si>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</si>
  <si>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</si>
  <si>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</si>
  <si>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</si>
  <si>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</si>
  <si>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</si>
  <si>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</si>
  <si>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</si>
  <si>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</si>
  <si>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</si>
  <si>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</si>
  <si>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</si>
  <si>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</si>
  <si>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</si>
  <si>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</si>
  <si>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</si>
  <si>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</si>
  <si>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</si>
  <si>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</si>
  <si>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</si>
  <si>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</si>
  <si>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</si>
  <si>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</si>
  <si>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</si>
  <si>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</si>
  <si>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</si>
  <si>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</si>
  <si>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</si>
  <si>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</si>
  <si>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</si>
  <si>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</si>
  <si>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</si>
  <si>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</si>
  <si>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</si>
  <si>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</si>
  <si>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</si>
  <si>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</si>
  <si>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</si>
  <si>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</si>
  <si>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</si>
  <si>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</si>
  <si>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</si>
  <si>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</si>
  <si>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</si>
  <si>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</si>
  <si>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</si>
  <si>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</si>
  <si>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</si>
  <si>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</si>
  <si>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</si>
  <si>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</si>
  <si>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</si>
  <si>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</si>
  <si>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</si>
  <si>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</si>
  <si>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</si>
  <si>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</si>
  <si>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</si>
  <si>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</si>
  <si>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</si>
  <si>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</si>
  <si>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</si>
  <si>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</si>
  <si>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</si>
  <si>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</si>
  <si>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</si>
  <si>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</si>
  <si>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</si>
  <si>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</si>
  <si>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</si>
  <si>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</si>
  <si>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</si>
  <si>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</si>
  <si>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</si>
  <si>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</si>
  <si>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</si>
  <si>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</si>
  <si>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</si>
  <si>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</si>
  <si>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</si>
  <si>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</si>
  <si>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</si>
  <si>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</si>
  <si>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</si>
  <si>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</si>
  <si>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</si>
  <si>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</si>
  <si>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</si>
  <si>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</si>
  <si>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</si>
  <si>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</si>
  <si>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</si>
  <si>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</si>
  <si>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</si>
  <si>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</si>
  <si>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</si>
  <si>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</si>
  <si>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</si>
  <si>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</si>
  <si>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</si>
  <si>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</si>
  <si>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</si>
  <si>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</si>
  <si>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</si>
  <si>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</si>
  <si>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</si>
  <si>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</si>
  <si>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</si>
  <si>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</si>
  <si>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</si>
  <si>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</si>
  <si>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</si>
  <si>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</si>
  <si>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</si>
  <si>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</si>
  <si>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</si>
  <si>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</si>
  <si>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</si>
  <si>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</si>
  <si>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</si>
  <si>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</si>
  <si>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</si>
  <si>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</si>
  <si>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</si>
  <si>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</si>
  <si>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</si>
  <si>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</si>
  <si>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</si>
  <si>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</si>
  <si>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</si>
  <si>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</si>
  <si>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</si>
  <si>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</si>
  <si>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</si>
  <si>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</si>
  <si>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</si>
  <si>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</si>
  <si>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</si>
  <si>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</si>
  <si>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</si>
  <si>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</si>
  <si>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</si>
  <si>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</si>
  <si>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</si>
  <si>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</si>
  <si>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</si>
  <si>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</si>
  <si>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</si>
  <si>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</si>
  <si>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</si>
  <si>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</si>
  <si>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</si>
  <si>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</si>
  <si>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</si>
  <si>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</si>
  <si>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</si>
  <si>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</si>
  <si>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</si>
  <si>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</si>
  <si>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</si>
  <si>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</si>
  <si>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</si>
  <si>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</si>
  <si>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</si>
  <si>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</si>
  <si>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</si>
  <si>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</si>
  <si>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</si>
  <si>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</si>
  <si>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</si>
  <si>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</si>
  <si>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</si>
  <si>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</si>
  <si>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</si>
  <si>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</si>
  <si>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</si>
  <si>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</si>
  <si>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</si>
  <si>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</si>
  <si>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</si>
  <si>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</si>
  <si>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</si>
  <si>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</si>
  <si>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</si>
  <si>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</si>
  <si>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</si>
  <si>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</si>
  <si>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</si>
  <si>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</si>
  <si>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</si>
  <si>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</si>
  <si>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</si>
  <si>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</si>
  <si>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</si>
  <si>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</si>
  <si>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</si>
  <si>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</si>
  <si>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</si>
  <si>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</si>
  <si>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</si>
  <si>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</si>
  <si>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</si>
  <si>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</si>
  <si>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</si>
  <si>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</si>
  <si>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</si>
  <si>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</si>
  <si>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</si>
  <si>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</si>
  <si>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</si>
  <si>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</si>
  <si>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</si>
  <si>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</si>
  <si>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</si>
  <si>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</si>
  <si>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</si>
  <si>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</si>
  <si>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</si>
  <si>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</si>
  <si>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</si>
  <si>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</si>
  <si>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</si>
  <si>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</si>
  <si>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</si>
  <si>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</si>
  <si>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</si>
  <si>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</si>
  <si>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</si>
  <si>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</si>
  <si>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</si>
  <si>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</si>
  <si>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</si>
  <si>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</si>
  <si>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</si>
  <si>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</si>
  <si>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</si>
  <si>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</si>
  <si>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</si>
  <si>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</si>
  <si>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</si>
  <si>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</si>
  <si>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</si>
  <si>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</si>
  <si>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</si>
  <si>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</si>
  <si>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</si>
  <si>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</si>
  <si>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</si>
  <si>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</si>
  <si>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</si>
  <si>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</si>
  <si>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</si>
  <si>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</si>
  <si>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</si>
  <si>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</si>
  <si>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</si>
  <si>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</si>
  <si>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</si>
  <si>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</si>
  <si>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</si>
  <si>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</si>
  <si>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</si>
  <si>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</si>
  <si>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</si>
  <si>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</si>
  <si>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</si>
  <si>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</si>
  <si>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</si>
  <si>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</si>
  <si>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</si>
  <si>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</si>
  <si>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</si>
  <si>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</si>
  <si>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</si>
  <si>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</si>
  <si>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</si>
  <si>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</si>
  <si>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</si>
  <si>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</si>
  <si>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</si>
  <si>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</si>
  <si>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</si>
  <si>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</si>
  <si>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</si>
  <si>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</si>
  <si>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</si>
  <si>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</si>
  <si>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</si>
  <si>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</si>
  <si>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</si>
  <si>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</si>
  <si>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</si>
  <si>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</si>
  <si>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</si>
  <si>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</si>
  <si>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</si>
  <si>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</si>
  <si>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</si>
  <si>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</si>
  <si>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</si>
  <si>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</si>
  <si>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</si>
  <si>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</si>
  <si>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</si>
  <si>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</si>
  <si>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</si>
  <si>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</si>
  <si>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</si>
  <si>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</si>
  <si>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</si>
  <si>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</si>
  <si>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</si>
  <si>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</si>
  <si>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</si>
  <si>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</si>
  <si>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</si>
  <si>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</si>
  <si>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</si>
  <si>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</si>
  <si>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</si>
  <si>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</si>
  <si>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</si>
  <si>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</si>
  <si>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</si>
  <si>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</si>
  <si>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</si>
  <si>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</si>
  <si>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</si>
  <si>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</si>
  <si>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</si>
  <si>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</si>
  <si>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</si>
  <si>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</si>
  <si>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</si>
  <si>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</si>
  <si>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</si>
  <si>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</si>
  <si>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</si>
  <si>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</si>
  <si>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</si>
  <si>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</si>
  <si>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</si>
  <si>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</si>
  <si>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</si>
  <si>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</si>
  <si>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</si>
  <si>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</si>
  <si>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</si>
  <si>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</si>
  <si>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</si>
  <si>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</si>
  <si>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</si>
  <si>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</si>
  <si>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</si>
  <si>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</si>
  <si>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</si>
  <si>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</si>
  <si>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</si>
  <si>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</si>
  <si>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</si>
  <si>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</si>
  <si>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</si>
  <si>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</si>
  <si>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</si>
  <si>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</si>
  <si>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</si>
  <si>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</si>
  <si>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</si>
  <si>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</si>
  <si>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</si>
  <si>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</si>
  <si>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</si>
  <si>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</si>
  <si>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</si>
  <si>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</si>
  <si>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</si>
  <si>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</si>
  <si>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</si>
  <si>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</si>
  <si>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</si>
  <si>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</si>
  <si>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</si>
  <si>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</si>
  <si>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</si>
  <si>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</si>
  <si>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</si>
  <si>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</si>
  <si>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</si>
  <si>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</si>
  <si>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</si>
  <si>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</si>
  <si>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</si>
  <si>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</si>
  <si>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</si>
  <si>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</si>
  <si>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</si>
  <si>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</si>
  <si>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</si>
  <si>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</si>
  <si>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</si>
  <si>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</si>
  <si>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</si>
  <si>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</si>
  <si>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</si>
  <si>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</si>
  <si>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</si>
  <si>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</si>
  <si>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</si>
  <si>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</si>
  <si>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</si>
  <si>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</si>
  <si>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</si>
  <si>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</si>
  <si>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</si>
  <si>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</si>
  <si>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</si>
  <si>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</si>
  <si>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</si>
  <si>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</si>
  <si>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</si>
  <si>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</si>
  <si>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</si>
  <si>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</si>
  <si>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</si>
  <si>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</si>
  <si>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</si>
  <si>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</si>
  <si>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</si>
  <si>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</si>
  <si>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</si>
  <si>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</si>
  <si>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</si>
  <si>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</si>
  <si>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</si>
  <si>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</si>
  <si>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</si>
  <si>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</si>
  <si>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</si>
  <si>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</si>
  <si>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</si>
  <si>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</si>
  <si>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</si>
  <si>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</si>
  <si>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</si>
  <si>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</si>
  <si>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</si>
  <si>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</si>
  <si>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</si>
  <si>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</si>
  <si>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</si>
  <si>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</si>
  <si>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</si>
  <si>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</si>
  <si>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</si>
  <si>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</si>
  <si>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</si>
  <si>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</si>
  <si>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</si>
  <si>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</si>
  <si>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</si>
  <si>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</si>
  <si>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</si>
  <si>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</si>
  <si>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</si>
  <si>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</si>
  <si>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</si>
  <si>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</si>
  <si>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</si>
  <si>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</si>
  <si>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Surge Components, Inc.</t>
  </si>
  <si>
    <t>95 E Jefryn Blvd</t>
  </si>
  <si>
    <t>Eric Achille</t>
  </si>
  <si>
    <t>Engineering Manager</t>
  </si>
  <si>
    <t>eric.achille@surgecomponents.com</t>
  </si>
  <si>
    <t>631-595-1818</t>
  </si>
  <si>
    <t>100%</t>
  </si>
  <si>
    <t>available upon request</t>
  </si>
  <si>
    <t>Film Capacitors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</si>
</sst>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ric.achille@surgecomponent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eric.achille@surgecomponents.com" TargetMode="External"/><Relationship Id="rId4" Type="http://schemas.openxmlformats.org/officeDocument/2006/relationships/hyperlink" Target="mailto:eric.achille@surgecomponent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B06EF6B-DAE7-4DAA-9AE9-703A5B4284C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FD3C460-48B8-4DEF-9891-5570A92BFBD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77" zoomScalePageLayoutView="70" workbookViewId="0">
      <selection activeCell="D34" sqref="D34:E3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491</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45435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t="s">
        <v>15862</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1C34B76D-3A8B-4958-8511-C0A4531E8026}"/>
    <hyperlink ref="D17" r:id="rId4" display="eric.achille@surgecomponents.com" xr:uid="{93A76236-3C7E-45E7-857A-51312C118459}"/>
    <hyperlink ref="D16" r:id="rId5" xr:uid="{FF1C6C7C-1BBF-4D3A-BF17-1DCABF5F02D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3" zoomScaleNormal="100" zoomScalePageLayoutView="55" workbookViewId="0">
      <selection activeCell="E9" sqref="E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13158</v>
      </c>
      <c r="D5" s="230"/>
      <c r="E5" s="182" t="s">
        <v>1090</v>
      </c>
      <c r="F5" s="182" t="s">
        <v>1774</v>
      </c>
      <c r="G5" s="182" t="s">
        <v>13217</v>
      </c>
      <c r="H5" s="183"/>
      <c r="I5" s="184" t="s">
        <v>1759</v>
      </c>
      <c r="J5" s="184" t="s">
        <v>13596</v>
      </c>
      <c r="K5" s="224"/>
      <c r="L5" s="224"/>
      <c r="M5" s="224"/>
      <c r="N5" s="224"/>
      <c r="O5" s="224"/>
      <c r="P5" s="185"/>
      <c r="Q5" s="225"/>
      <c r="R5" s="182" t="str">
        <f ca="1">IF(ISERROR($V5),"",OFFSET('Smelter Look-up'!$C$4,$V5-4,0)&amp;"")</f>
        <v>Jiangxi New Nanshan Technology Ltd.</v>
      </c>
      <c r="S5" s="181" t="str">
        <f ca="1">IF(B5="","",IF(ISERROR(MATCH($E5,CL,0)),"Unknown",INDIRECT("'C'!$A$"&amp;MATCH($E5,CL,0)+1)))</f>
        <v>CN</v>
      </c>
      <c r="T5" s="181" t="str">
        <f ca="1">IF(B5="","",IF(ISERROR(MATCH($J5,SorP!$B$1:$B$6226,0)),"",INDIRECT("'SorP'!$A$"&amp;MATCH($S5&amp;$J5,SorP!C:C,0))))</f>
        <v>CN-JX</v>
      </c>
      <c r="U5" s="201"/>
      <c r="V5" s="226">
        <f>IF(C5="",NA(),IF(OR(C5="Smelter not listed",C5="Smelter not yet identified"),MATCH($B5&amp;$D5,'Smelter Look-up'!$J:$J,0),MATCH($B5&amp;$C5,'Smelter Look-up'!$J:$J,0)))</f>
        <v>464</v>
      </c>
      <c r="X5" s="227">
        <f t="shared" ref="X5" si="0">IF(AND(C5="Smelter not listed",OR(LEN(D5)=0,LEN(E5)=0)),1,0)</f>
        <v>0</v>
      </c>
      <c r="AB5" s="228" t="str">
        <f t="shared" ref="AB5" si="1">B5&amp;C5</f>
        <v>TinJiangxi New Nanshan Technology Ltd.</v>
      </c>
    </row>
    <row r="6" spans="1:34" s="227" customFormat="1" ht="20.100000000000001" customHeight="1">
      <c r="A6" s="262"/>
      <c r="B6" s="182" t="s">
        <v>1120</v>
      </c>
      <c r="C6" s="186" t="s">
        <v>2150</v>
      </c>
      <c r="D6" s="230"/>
      <c r="E6" s="182" t="s">
        <v>1090</v>
      </c>
      <c r="F6" s="182" t="s">
        <v>781</v>
      </c>
      <c r="G6" s="182" t="s">
        <v>13217</v>
      </c>
      <c r="H6" s="183"/>
      <c r="I6" s="184" t="s">
        <v>2429</v>
      </c>
      <c r="J6" s="184" t="s">
        <v>13605</v>
      </c>
      <c r="K6" s="224"/>
      <c r="L6" s="224"/>
      <c r="M6" s="224"/>
      <c r="N6" s="224"/>
      <c r="O6" s="224"/>
      <c r="P6" s="185"/>
      <c r="Q6" s="225"/>
      <c r="R6" s="182" t="str">
        <f ca="1">IF(ISERROR($V6),"",OFFSET('Smelter Look-up'!$C$4,$V6-4,0)&amp;"")</f>
        <v>Yunnan Chengfeng Non-ferrous Metals Co., Ltd.</v>
      </c>
      <c r="S6" s="181" t="str">
        <f t="shared" ref="S6:S37"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565</v>
      </c>
      <c r="X6" s="227">
        <f t="shared" ref="X6:X37" si="3">IF(AND(C6="Smelter not listed",OR(LEN(D6)=0,LEN(E6)=0)),1,0)</f>
        <v>0</v>
      </c>
      <c r="AB6" s="228" t="str">
        <f t="shared" ref="AB6:AB37" si="4">B6&amp;C6</f>
        <v>TinYunnan Chengfeng Non-ferrous Metals Co., Ltd.</v>
      </c>
    </row>
    <row r="7" spans="1:34" s="227" customFormat="1" ht="20.100000000000001" customHeight="1">
      <c r="A7" s="262"/>
      <c r="B7" s="182" t="s">
        <v>1120</v>
      </c>
      <c r="C7" s="186" t="s">
        <v>49</v>
      </c>
      <c r="D7" s="230"/>
      <c r="E7" s="182" t="s">
        <v>1090</v>
      </c>
      <c r="F7" s="182" t="s">
        <v>782</v>
      </c>
      <c r="G7" s="182" t="s">
        <v>13217</v>
      </c>
      <c r="H7" s="183"/>
      <c r="I7" s="184" t="s">
        <v>2429</v>
      </c>
      <c r="J7" s="184" t="s">
        <v>13605</v>
      </c>
      <c r="K7" s="224"/>
      <c r="L7" s="224"/>
      <c r="M7" s="224"/>
      <c r="N7" s="224"/>
      <c r="O7" s="224"/>
      <c r="P7" s="185"/>
      <c r="Q7" s="225"/>
      <c r="R7" s="182" t="str">
        <f ca="1">IF(ISERROR($V7),"",OFFSET('Smelter Look-up'!$C$4,$V7-4,0)&amp;"")</f>
        <v>Tin Smelting Branch of Yunnan Tin Co., Ltd.</v>
      </c>
      <c r="S7" s="181" t="str">
        <f t="shared" ca="1" si="2"/>
        <v>CN</v>
      </c>
      <c r="T7" s="181" t="str">
        <f ca="1">IF(B7="","",IF(ISERROR(MATCH($J7,SorP!$B$1:$B$6226,0)),"",INDIRECT("'SorP'!$A$"&amp;MATCH($S7&amp;$J7,SorP!C:C,0))))</f>
        <v>CN-YN</v>
      </c>
      <c r="U7" s="201"/>
      <c r="V7" s="226">
        <f>IF(C7="",NA(),IF(OR(C7="Smelter not listed",C7="Smelter not yet identified"),MATCH($B7&amp;$D7,'Smelter Look-up'!$J:$J,0),MATCH($B7&amp;$C7,'Smelter Look-up'!$J:$J,0)))</f>
        <v>570</v>
      </c>
      <c r="X7" s="227">
        <f t="shared" si="3"/>
        <v>0</v>
      </c>
      <c r="AB7" s="228" t="str">
        <f t="shared" si="4"/>
        <v>TinYunnan Tin Company, Ltd.</v>
      </c>
    </row>
    <row r="8" spans="1:34" s="227" customFormat="1" ht="20.100000000000001" customHeight="1">
      <c r="A8" s="262"/>
      <c r="B8" s="182" t="s">
        <v>1120</v>
      </c>
      <c r="C8" s="186" t="s">
        <v>2212</v>
      </c>
      <c r="D8" s="230"/>
      <c r="E8" s="182" t="s">
        <v>1090</v>
      </c>
      <c r="F8" s="182" t="s">
        <v>765</v>
      </c>
      <c r="G8" s="182" t="s">
        <v>13217</v>
      </c>
      <c r="H8" s="183"/>
      <c r="I8" s="184" t="s">
        <v>1761</v>
      </c>
      <c r="J8" s="184" t="s">
        <v>13580</v>
      </c>
      <c r="K8" s="224"/>
      <c r="L8" s="224"/>
      <c r="M8" s="224"/>
      <c r="N8" s="224"/>
      <c r="O8" s="224"/>
      <c r="P8" s="185"/>
      <c r="Q8" s="225"/>
      <c r="R8" s="182" t="str">
        <f ca="1">IF(ISERROR($V8),"",OFFSET('Smelter Look-up'!$C$4,$V8-4,0)&amp;"")</f>
        <v>China Tin Group Co., Ltd.</v>
      </c>
      <c r="S8" s="181" t="str">
        <f t="shared" ca="1" si="2"/>
        <v>CN</v>
      </c>
      <c r="T8" s="181" t="str">
        <f ca="1">IF(B8="","",IF(ISERROR(MATCH($J8,SorP!$B$1:$B$6226,0)),"",INDIRECT("'SorP'!$A$"&amp;MATCH($S8&amp;$J8,SorP!C:C,0))))</f>
        <v>CN-GX</v>
      </c>
      <c r="U8" s="201"/>
      <c r="V8" s="226">
        <f>IF(C8="",NA(),IF(OR(C8="Smelter not listed",C8="Smelter not yet identified"),MATCH($B8&amp;$D8,'Smelter Look-up'!$J:$J,0),MATCH($B8&amp;$C8,'Smelter Look-up'!$J:$J,0)))</f>
        <v>415</v>
      </c>
      <c r="X8" s="227">
        <f t="shared" si="3"/>
        <v>0</v>
      </c>
      <c r="AB8" s="228" t="str">
        <f t="shared" si="4"/>
        <v>TinChina Tin Lai Ben Smelter Co., Ltd.</v>
      </c>
    </row>
    <row r="9" spans="1:34" s="227" customFormat="1" ht="20.100000000000001" customHeight="1">
      <c r="A9" s="262"/>
      <c r="B9" s="182" t="s">
        <v>1120</v>
      </c>
      <c r="C9" s="186" t="s">
        <v>1413</v>
      </c>
      <c r="D9" s="230"/>
      <c r="E9" s="182" t="s">
        <v>1090</v>
      </c>
      <c r="F9" s="182" t="s">
        <v>764</v>
      </c>
      <c r="G9" s="182" t="s">
        <v>13217</v>
      </c>
      <c r="H9" s="183"/>
      <c r="I9" s="184" t="s">
        <v>2429</v>
      </c>
      <c r="J9" s="184" t="s">
        <v>13605</v>
      </c>
      <c r="K9" s="224"/>
      <c r="L9" s="224"/>
      <c r="M9" s="224"/>
      <c r="N9" s="224"/>
      <c r="O9" s="224"/>
      <c r="P9" s="185"/>
      <c r="Q9" s="225"/>
      <c r="R9" s="182" t="str">
        <f ca="1">IF(ISERROR($V9),"",OFFSET('Smelter Look-up'!$C$4,$V9-4,0)&amp;"")</f>
        <v>Gejiu Kai Meng Industry and Trade LLC</v>
      </c>
      <c r="S9" s="181" t="str">
        <f t="shared" ca="1" si="2"/>
        <v>CN</v>
      </c>
      <c r="T9" s="181" t="str">
        <f ca="1">IF(B9="","",IF(ISERROR(MATCH($J9,SorP!$B$1:$B$6226,0)),"",INDIRECT("'SorP'!$A$"&amp;MATCH($S9&amp;$J9,SorP!C:C,0))))</f>
        <v>CN-YN</v>
      </c>
      <c r="U9" s="201"/>
      <c r="V9" s="226">
        <f>IF(C9="",NA(),IF(OR(C9="Smelter not listed",C9="Smelter not yet identified"),MATCH($B9&amp;$D9,'Smelter Look-up'!$J:$J,0),MATCH($B9&amp;$C9,'Smelter Look-up'!$J:$J,0)))</f>
        <v>447</v>
      </c>
      <c r="X9" s="227">
        <f t="shared" si="3"/>
        <v>0</v>
      </c>
      <c r="AB9" s="228" t="str">
        <f t="shared" si="4"/>
        <v>TinGejiu Kai Meng Industry and Trade LLC</v>
      </c>
    </row>
    <row r="10" spans="1:34" s="227" customFormat="1" ht="20.100000000000001" customHeight="1">
      <c r="A10" s="262"/>
      <c r="B10" s="182"/>
      <c r="C10" s="186"/>
      <c r="D10" s="230"/>
      <c r="E10" s="182"/>
      <c r="F10" s="182"/>
      <c r="G10" s="182"/>
      <c r="H10" s="183"/>
      <c r="I10" s="184"/>
      <c r="J10" s="184"/>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si="3"/>
        <v>0</v>
      </c>
      <c r="AB10" s="228" t="str">
        <f t="shared" si="4"/>
        <v/>
      </c>
    </row>
    <row r="11" spans="1:34" s="227" customFormat="1" ht="20.100000000000001" customHeight="1">
      <c r="A11" s="262"/>
      <c r="B11" s="182"/>
      <c r="C11" s="186"/>
      <c r="D11" s="230"/>
      <c r="E11" s="182"/>
      <c r="F11" s="182"/>
      <c r="G11" s="182"/>
      <c r="H11" s="183"/>
      <c r="I11" s="184"/>
      <c r="J11" s="184"/>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si="3"/>
        <v>0</v>
      </c>
      <c r="AB11" s="228" t="str">
        <f t="shared" si="4"/>
        <v/>
      </c>
    </row>
    <row r="12" spans="1:34" s="227" customFormat="1" ht="20.100000000000001" customHeight="1">
      <c r="A12" s="262"/>
      <c r="B12" s="182"/>
      <c r="C12" s="186"/>
      <c r="D12" s="230"/>
      <c r="E12" s="182"/>
      <c r="F12" s="182"/>
      <c r="G12" s="182"/>
      <c r="H12" s="183"/>
      <c r="I12" s="184"/>
      <c r="J12" s="184"/>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si="3"/>
        <v>0</v>
      </c>
      <c r="AB12" s="228" t="str">
        <f t="shared" si="4"/>
        <v/>
      </c>
    </row>
    <row r="13" spans="1:34" s="227" customFormat="1" ht="20.100000000000001" customHeight="1">
      <c r="A13" s="262"/>
      <c r="B13" s="182"/>
      <c r="C13" s="186"/>
      <c r="D13" s="230"/>
      <c r="E13" s="182"/>
      <c r="F13" s="182"/>
      <c r="G13" s="182"/>
      <c r="H13" s="183"/>
      <c r="I13" s="184"/>
      <c r="J13" s="184"/>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si="3"/>
        <v>0</v>
      </c>
      <c r="AB13" s="228" t="str">
        <f t="shared" si="4"/>
        <v/>
      </c>
    </row>
    <row r="14" spans="1:34" s="227" customFormat="1" ht="20.100000000000001" customHeight="1">
      <c r="A14" s="262"/>
      <c r="B14" s="182"/>
      <c r="C14" s="186"/>
      <c r="D14" s="230"/>
      <c r="E14" s="182"/>
      <c r="F14" s="182"/>
      <c r="G14" s="182"/>
      <c r="H14" s="183"/>
      <c r="I14" s="184"/>
      <c r="J14" s="184"/>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si="3"/>
        <v>0</v>
      </c>
      <c r="AB14" s="228" t="str">
        <f t="shared" si="4"/>
        <v/>
      </c>
    </row>
    <row r="15" spans="1:34" s="227" customFormat="1" ht="20.100000000000001" customHeight="1">
      <c r="A15" s="262"/>
      <c r="B15" s="182"/>
      <c r="C15" s="186"/>
      <c r="D15" s="230"/>
      <c r="E15" s="182"/>
      <c r="F15" s="182"/>
      <c r="G15" s="182"/>
      <c r="H15" s="183"/>
      <c r="I15" s="184"/>
      <c r="J15" s="184"/>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si="3"/>
        <v>0</v>
      </c>
      <c r="AB15" s="228" t="str">
        <f t="shared" si="4"/>
        <v/>
      </c>
    </row>
    <row r="16" spans="1:34" s="227" customFormat="1" ht="20.100000000000001" customHeight="1">
      <c r="A16" s="262"/>
      <c r="B16" s="182"/>
      <c r="C16" s="186"/>
      <c r="D16" s="230"/>
      <c r="E16" s="182"/>
      <c r="F16" s="182"/>
      <c r="G16" s="182"/>
      <c r="H16" s="183"/>
      <c r="I16" s="184"/>
      <c r="J16" s="184"/>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si="3"/>
        <v>0</v>
      </c>
      <c r="AB16" s="228" t="str">
        <f t="shared" si="4"/>
        <v/>
      </c>
    </row>
    <row r="17" spans="1:28" s="227" customFormat="1" ht="20.100000000000001" customHeight="1">
      <c r="A17" s="262"/>
      <c r="B17" s="182"/>
      <c r="C17" s="186"/>
      <c r="D17" s="230"/>
      <c r="E17" s="182"/>
      <c r="F17" s="182"/>
      <c r="G17" s="182"/>
      <c r="H17" s="183"/>
      <c r="I17" s="184"/>
      <c r="J17" s="184"/>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si="3"/>
        <v>0</v>
      </c>
      <c r="AB17" s="228" t="str">
        <f t="shared" si="4"/>
        <v/>
      </c>
    </row>
    <row r="18" spans="1:28" s="227" customFormat="1" ht="20.100000000000001" customHeight="1">
      <c r="A18" s="181"/>
      <c r="B18" s="182"/>
      <c r="C18" s="186"/>
      <c r="D18" s="230"/>
      <c r="E18" s="182"/>
      <c r="F18" s="182"/>
      <c r="G18" s="182"/>
      <c r="H18" s="183"/>
      <c r="I18" s="184"/>
      <c r="J18" s="184"/>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si="3"/>
        <v>0</v>
      </c>
      <c r="AB18" s="228" t="str">
        <f t="shared" si="4"/>
        <v/>
      </c>
    </row>
    <row r="19" spans="1:28" s="227" customFormat="1" ht="20.25">
      <c r="A19" s="181"/>
      <c r="B19" s="182"/>
      <c r="C19" s="186"/>
      <c r="D19" s="230"/>
      <c r="E19" s="182"/>
      <c r="F19" s="182"/>
      <c r="G19" s="182"/>
      <c r="H19" s="183"/>
      <c r="I19" s="184"/>
      <c r="J19" s="184"/>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si="3"/>
        <v>0</v>
      </c>
      <c r="AB19" s="228" t="str">
        <f t="shared" si="4"/>
        <v/>
      </c>
    </row>
    <row r="20" spans="1:28" s="227" customFormat="1" ht="51">
      <c r="A20" s="181"/>
      <c r="B20" s="182"/>
      <c r="C20" s="186"/>
      <c r="D20" s="230"/>
      <c r="E20" s="182"/>
      <c r="F20" s="182"/>
      <c r="G20" s="182"/>
      <c r="H20" s="183"/>
      <c r="I20" s="184"/>
      <c r="J20" s="184"/>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si="3"/>
        <v>0</v>
      </c>
      <c r="AB20" s="228" t="str">
        <f t="shared" si="4"/>
        <v/>
      </c>
    </row>
    <row r="21" spans="1:28" s="227" customFormat="1" ht="51">
      <c r="A21" s="181"/>
      <c r="B21" s="182"/>
      <c r="C21" s="186"/>
      <c r="D21" s="230"/>
      <c r="E21" s="182"/>
      <c r="F21" s="182"/>
      <c r="G21" s="182"/>
      <c r="H21" s="183"/>
      <c r="I21" s="184"/>
      <c r="J21" s="184"/>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si="3"/>
        <v>0</v>
      </c>
      <c r="AB21" s="228" t="str">
        <f t="shared" si="4"/>
        <v/>
      </c>
    </row>
    <row r="22" spans="1:28" s="227" customFormat="1" ht="25.5">
      <c r="A22" s="181"/>
      <c r="B22" s="182"/>
      <c r="C22" s="186"/>
      <c r="D22" s="230"/>
      <c r="E22" s="182"/>
      <c r="F22" s="182"/>
      <c r="G22" s="182"/>
      <c r="H22" s="183"/>
      <c r="I22" s="184"/>
      <c r="J22" s="184"/>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si="3"/>
        <v>0</v>
      </c>
      <c r="AB22" s="228" t="str">
        <f t="shared" si="4"/>
        <v/>
      </c>
    </row>
    <row r="23" spans="1:28" s="227" customFormat="1" ht="63.75">
      <c r="A23" s="181"/>
      <c r="B23" s="182"/>
      <c r="C23" s="186"/>
      <c r="D23" s="230"/>
      <c r="E23" s="182"/>
      <c r="F23" s="182"/>
      <c r="G23" s="182"/>
      <c r="H23" s="183"/>
      <c r="I23" s="184"/>
      <c r="J23" s="184"/>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si="3"/>
        <v>0</v>
      </c>
      <c r="AB23" s="228" t="str">
        <f t="shared" si="4"/>
        <v/>
      </c>
    </row>
    <row r="24" spans="1:28" s="227" customFormat="1" ht="25.5">
      <c r="A24" s="181"/>
      <c r="B24" s="182"/>
      <c r="C24" s="186"/>
      <c r="D24" s="230"/>
      <c r="E24" s="182"/>
      <c r="F24" s="182"/>
      <c r="G24" s="182"/>
      <c r="H24" s="183"/>
      <c r="I24" s="184"/>
      <c r="J24" s="184"/>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si="3"/>
        <v>0</v>
      </c>
      <c r="AB24" s="228" t="str">
        <f t="shared" si="4"/>
        <v/>
      </c>
    </row>
    <row r="25" spans="1:28" s="227" customFormat="1" ht="25.5">
      <c r="A25" s="181"/>
      <c r="B25" s="182"/>
      <c r="C25" s="186"/>
      <c r="D25" s="230"/>
      <c r="E25" s="182"/>
      <c r="F25" s="182"/>
      <c r="G25" s="182"/>
      <c r="H25" s="183"/>
      <c r="I25" s="184"/>
      <c r="J25" s="184"/>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si="3"/>
        <v>0</v>
      </c>
      <c r="AB25" s="228" t="str">
        <f t="shared" si="4"/>
        <v/>
      </c>
    </row>
    <row r="26" spans="1:28" s="227" customFormat="1" ht="76.5">
      <c r="A26" s="181"/>
      <c r="B26" s="182"/>
      <c r="C26" s="186"/>
      <c r="D26" s="230"/>
      <c r="E26" s="182"/>
      <c r="F26" s="182"/>
      <c r="G26" s="182"/>
      <c r="H26" s="183"/>
      <c r="I26" s="184"/>
      <c r="J26" s="184"/>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si="3"/>
        <v>0</v>
      </c>
      <c r="AB26" s="228" t="str">
        <f t="shared" si="4"/>
        <v/>
      </c>
    </row>
    <row r="27" spans="1:28" s="227" customFormat="1" ht="63.75">
      <c r="A27" s="181"/>
      <c r="B27" s="182"/>
      <c r="C27" s="186"/>
      <c r="D27" s="230"/>
      <c r="E27" s="182"/>
      <c r="F27" s="182"/>
      <c r="G27" s="182"/>
      <c r="H27" s="183"/>
      <c r="I27" s="184"/>
      <c r="J27" s="184"/>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si="3"/>
        <v>0</v>
      </c>
      <c r="AB27" s="228" t="str">
        <f t="shared" si="4"/>
        <v/>
      </c>
    </row>
    <row r="28" spans="1:28" s="227" customFormat="1" ht="63.75">
      <c r="A28" s="181"/>
      <c r="B28" s="182"/>
      <c r="C28" s="186"/>
      <c r="D28" s="230"/>
      <c r="E28" s="182"/>
      <c r="F28" s="182"/>
      <c r="G28" s="182"/>
      <c r="H28" s="183"/>
      <c r="I28" s="184"/>
      <c r="J28" s="184"/>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182CB0D-0D63-4B18-B3CB-E9D82407893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Surge Components,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Eric Achille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eric.achille@surgecomponents.com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631-595-1818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Eric Achille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eric.achille@surgecomponents.com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45435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available upon request</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7" sqref="B1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15863</v>
      </c>
      <c r="C6" s="98" t="s">
        <v>15863</v>
      </c>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Eric Achille</cp:lastModifiedBy>
  <cp:lastPrinted>2015-04-21T20:47:43Z</cp:lastPrinted>
  <dcterms:created xsi:type="dcterms:W3CDTF">2010-06-21T21:00:23Z</dcterms:created>
  <dcterms:modified xsi:type="dcterms:W3CDTF">2024-12-05T16:04:38Z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